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3715" windowHeight="9795" activeTab="0"/>
  </bookViews>
  <sheets>
    <sheet name="MISI" sheetId="1" r:id="rId1"/>
    <sheet name="CUM-MISI" sheetId="2" r:id="rId2"/>
    <sheet name="ESTRA" sheetId="3" r:id="rId3"/>
    <sheet name="CUM-ESTRA" sheetId="4" r:id="rId4"/>
    <sheet name="APO" sheetId="5" r:id="rId5"/>
    <sheet name="CUM-APO" sheetId="6" r:id="rId6"/>
    <sheet name="EVA-1" sheetId="7" r:id="rId7"/>
    <sheet name="CUM-EVA" sheetId="8" r:id="rId8"/>
  </sheets>
  <externalReferences>
    <externalReference r:id="rId11"/>
  </externalReferences>
  <definedNames>
    <definedName name="_xlnm.Print_Area" localSheetId="4">'APO'!$B$1:$Q$43</definedName>
    <definedName name="_xlnm.Print_Area" localSheetId="2">'ESTRA'!$A$1:$P$58</definedName>
    <definedName name="_xlnm.Print_Area" localSheetId="6">'EVA-1'!$B$1:$Q$17</definedName>
    <definedName name="_xlnm.Print_Area" localSheetId="0">'MISI'!$B$1:$Q$47</definedName>
  </definedNames>
  <calcPr fullCalcOnLoad="1"/>
</workbook>
</file>

<file path=xl/sharedStrings.xml><?xml version="1.0" encoding="utf-8"?>
<sst xmlns="http://schemas.openxmlformats.org/spreadsheetml/2006/main" count="422" uniqueCount="241">
  <si>
    <t>DIRECCIÓN</t>
  </si>
  <si>
    <t>Programado I Trimestre</t>
  </si>
  <si>
    <t>Ejecutado I Trimestre</t>
  </si>
  <si>
    <t>SUB TOTAL</t>
  </si>
  <si>
    <t>DIRECCIÓNDE SERVICIO A LA CIUDADANIA</t>
  </si>
  <si>
    <t>OFICINA DE COMUNICACIONES</t>
  </si>
  <si>
    <t>Total programado</t>
  </si>
  <si>
    <t>Total Ejecutado</t>
  </si>
  <si>
    <t xml:space="preserve">INDICADOR </t>
  </si>
  <si>
    <t>Elaborado por: Luis Carlos Martinez
Revisado por: Oscar Ramiro Reyes Muñoz
Aprobado por: Oscar Ramiro Reyes Muñoz</t>
  </si>
  <si>
    <t>Programado II Trimestre</t>
  </si>
  <si>
    <t>Ejecutado II Trimestre</t>
  </si>
  <si>
    <t>Programado III Trimestre</t>
  </si>
  <si>
    <t>META</t>
  </si>
  <si>
    <t>DIRECCIÓN DE PLANEACIÓN INSTITUCIONAL Y CALIDAD
SISTEMA INTEGRADO DE GESTIÓN
CONTROL DOCUMENTAL
SEGUIMIENTO INDICADORES DE GESTIÓN
Codigo: SDS-PYC-FT-028 V.1</t>
  </si>
  <si>
    <t xml:space="preserve">Cumplimiento </t>
  </si>
  <si>
    <t>Aseguramiento</t>
  </si>
  <si>
    <t>Calidad de Servicios</t>
  </si>
  <si>
    <t>Epidemiologia</t>
  </si>
  <si>
    <t>Salud Colectiva</t>
  </si>
  <si>
    <t>Urgencias y Emergencias</t>
  </si>
  <si>
    <t>Provisión de Servicios</t>
  </si>
  <si>
    <t>Cumplimiento</t>
  </si>
  <si>
    <t>Servicio a la Ciudadania</t>
  </si>
  <si>
    <t>Planeación y Calidad</t>
  </si>
  <si>
    <t>Infraestructura</t>
  </si>
  <si>
    <t>Análisis de Entidades Públicas</t>
  </si>
  <si>
    <t>Participación Social</t>
  </si>
  <si>
    <t>Planeación Sectorial</t>
  </si>
  <si>
    <t>Oficina de Comunicaciones</t>
  </si>
  <si>
    <t>Talento Humano</t>
  </si>
  <si>
    <t>Tecnologias de la Información</t>
  </si>
  <si>
    <t>Jurídica</t>
  </si>
  <si>
    <t>Administrativa</t>
  </si>
  <si>
    <t>Financiera</t>
  </si>
  <si>
    <t>Asuntos Disciplinarios</t>
  </si>
  <si>
    <t>Control Interno</t>
  </si>
  <si>
    <t>ASEGURAMIENTO</t>
  </si>
  <si>
    <t>CALIDAD DE SERVICIOS</t>
  </si>
  <si>
    <t>EPIDEMIOLOGIA</t>
  </si>
  <si>
    <t>SALUD COLECTIVA</t>
  </si>
  <si>
    <t>URGENCIAS Y EMERGENCIAS</t>
  </si>
  <si>
    <t>DIRECCIÓN U OFICINA</t>
  </si>
  <si>
    <t>PLANEACIÓN INSTITUCIONAL Y DE CALIDAD</t>
  </si>
  <si>
    <t>INFRAESTRUCTURA Y TECNOLOGIA</t>
  </si>
  <si>
    <t>ANÁLISIS DE ENTIDADES PÚBLICAS DEL SECTOR SALUD</t>
  </si>
  <si>
    <t>PARTICIPACIÓN SOCIAL</t>
  </si>
  <si>
    <t>PLANEACIÓN SECTORIAL</t>
  </si>
  <si>
    <t>TALENTO HUMANO</t>
  </si>
  <si>
    <t>TECNOLOGIAS DE INFORMACIÓN Y COMUNICACIONES</t>
  </si>
  <si>
    <t>ADMINISTRATIVA</t>
  </si>
  <si>
    <t>JURIDICA</t>
  </si>
  <si>
    <t>FINANCIERA</t>
  </si>
  <si>
    <t>OFICINA</t>
  </si>
  <si>
    <t>ASUNTOS DISCIPLINARIOS</t>
  </si>
  <si>
    <t>CONTROL INTERNO</t>
  </si>
  <si>
    <t>Realizar las acciones necesarias para el Mantenimiento y Sostenibilidad del Sistema Integrado de Gestión</t>
  </si>
  <si>
    <t>Acciones necesarias para el Mantenimiento y Sostenibilidad del Sistema Integrado de Gestión realizadas.</t>
  </si>
  <si>
    <t>Liderar la Medicion del Desarrollo Institucional de la Secretaria Distrital de Salud</t>
  </si>
  <si>
    <t>Medicion del Desarrollo Institucional de la Secretaria Distrital de Salud coordinado.</t>
  </si>
  <si>
    <t>Monitorear el cumplimiento del PAA  en la SDS.</t>
  </si>
  <si>
    <t>Cumplimiento del PAA  en la SDS monitoreado.</t>
  </si>
  <si>
    <t>PROVISION DE SERVICIOS</t>
  </si>
  <si>
    <t>Reprogramado
2do trimestre(%)
=no ejecutado + programado inicial</t>
  </si>
  <si>
    <t>Actualizar el 100% de  los diagramas de flujo en los procedimientos con la herramienta de diagramación Bizagi.</t>
  </si>
  <si>
    <t>Incrementar las acciones de entrenamiento para fortalecer el SIG-MIPG en la SDS.</t>
  </si>
  <si>
    <t>Gestionar oportunamente el trámite de las acciones de tutela y desacatos interpuestas en contra de la SDS.</t>
  </si>
  <si>
    <t xml:space="preserve">Prestar oportuna asesoría jurídica a la Secretaría Distrital de Salud - Fondo Financiero Distrital de Salud  y a las diferentes áreas de la entidad frente a problemáticas de carácter jurídico. </t>
  </si>
  <si>
    <t>Ejercer oportunamente la representación judicial y extrajudicial de los procesos que vinculen a la Entidad en los estrados judiciales y en las instancias administrativas, de conformidad con la delegación y bajo las directrices e instructivos que en materia de defensa judicial se establezcan.</t>
  </si>
  <si>
    <t>Dar trámite oportuno a los recursos de apelación y queja interpuestos. (dentro del Decreto 503 -Articulo 4)</t>
  </si>
  <si>
    <t>Liderar la Medición del Desarrollo Institucional de la Secretaria Distrital de Salud</t>
  </si>
  <si>
    <t>Monitorear la ejecución del Plan Anual de Adquisiciones.</t>
  </si>
  <si>
    <t>Acciones de tutela y desacatos gestionados por la Oficina Asesora Jurídicas.</t>
  </si>
  <si>
    <t>Asesoría jurídica prestada a la Secretaria Distrital de Salud y a las entidades del sector salud en el Distrito Capital, frente a problemáticas de carácter jurídico, con forme a los tiempos establecidos por la Oficina</t>
  </si>
  <si>
    <t>Representación judicial y extrajudicial  ejercida a los procesos que vinculen a la Entidad bajo las directrices e instructivos que en materia de defensa judicial se establezcan.</t>
  </si>
  <si>
    <t>Recursos de apelación o de reposición tramitados por la Oficina Asesora Jurídica.</t>
  </si>
  <si>
    <t>Cumplimiento del PAA  monitoreado en la SDS.</t>
  </si>
  <si>
    <t>Medición del Desarrollo Institucional lidaerado</t>
  </si>
  <si>
    <t>A 31 de diciembre de 2019 evaluar y/o tramitar oportunamente las quejas y/o informes radicadas por los diferentes canales.</t>
  </si>
  <si>
    <t>Requerimientos tramitados oportunamente</t>
  </si>
  <si>
    <t>A 31 de diciembre de 2019 dar impulso procesal a las actuaciones disciplinarias aperturadas por la Oficina.</t>
  </si>
  <si>
    <t>Eficacia del impulso procesal</t>
  </si>
  <si>
    <t>Medición del Desarrollo Institucional de la Secretaria Distrital de Salud liderado</t>
  </si>
  <si>
    <t>Monitorear la ejecución del Plan Anual de Adquisiciones</t>
  </si>
  <si>
    <t>Cumplir con la programación de visitas de verificación de condiciones del Sistema Único de Habilitación para el 2019</t>
  </si>
  <si>
    <t>Cobertura de visitas de verificación de condiciones del Sistema Unico de Habilitación.</t>
  </si>
  <si>
    <t>Gestionar las solicitudes y trámites presentados en los términos establecidos para el 2019.</t>
  </si>
  <si>
    <t>Porcentaje de solicitudes y tramites presentadas en el periodo</t>
  </si>
  <si>
    <t>Incrementar en un 3%  las asistencias técnicas realizadas a los prestadores de servicios de salud que solicitan visita previa para habilitar nuevos servicios o nuevas instituciones en la viegncia 2019.</t>
  </si>
  <si>
    <t>Porcentaje de prestadores de servicios de salud de visitas previas con asistencia técnica</t>
  </si>
  <si>
    <t>Medicion del Desarrollo Institucional de la Secretaria Distrital de Salud liderado</t>
  </si>
  <si>
    <t xml:space="preserve">Evaluar la gestión en el 100% de los  procesos priorizados en el Plan Anual de Auditoría </t>
  </si>
  <si>
    <t>Gestión en el 100% de los  procesos priorizados en el Plan Anual de Auditoría evaluada</t>
  </si>
  <si>
    <t>Fortalecer la mejora de  todos los procesos institucionales</t>
  </si>
  <si>
    <t>Mejora de  todos los procesos institucionales fortalecida</t>
  </si>
  <si>
    <t>Cumplir de manera oportuna la emisión de informes  de ley y realizar seguimiento a los planes de  mejoramiento suscritos por la entidad con los Entes de Control.</t>
  </si>
  <si>
    <t>Oportuna la emisión de informes  de ley y realizar seguimiento a los planes de  mejoramiento suscritos por la entidad con los Entes de Control cumplida</t>
  </si>
  <si>
    <t>Lineamientos del Sistema de Control Interno hacia el control, resultados y valoración del mismo fortalecidos.</t>
  </si>
  <si>
    <t>Acciones necesarias para el Mantenimiento y Sostenibilidad del Sistema Integrado de Gestión realizadas</t>
  </si>
  <si>
    <t>Medicion de desarrollo Institucional de la  Secretaria Distrital de Salud liderada</t>
  </si>
  <si>
    <t>Ejecución del Plan Anual de Adquisiciones monitoriada</t>
  </si>
  <si>
    <t>Fortalecer los lineamientos del Sistema de Control Interno hacia el control, resultados y valoración del mismo</t>
  </si>
  <si>
    <t>Prestar los servicios administrativos de almacen, seguridad y control, transporte, correspondencia, gestión documental y realizar  la Gestión Ambiental  y la gestión contractual de la Entidad.</t>
  </si>
  <si>
    <t xml:space="preserve">Prestar los servicios de mantenimiento de la infraestructura  y bienes muebles e inmuebles) de la entidad oportunamente. </t>
  </si>
  <si>
    <t xml:space="preserve">Mantener el aprovechamiento del 65% de los Residuos Sólidos no peligrosos reciclables generados en la Secretaría Distrital de Salud </t>
  </si>
  <si>
    <t>Realizar las acciones necesarias para el mantenimiento y sostenibilidad del Sistema Integrado de Gestión</t>
  </si>
  <si>
    <t xml:space="preserve">Liderar la medicion del Desarrollo Institucional de la Secretaria Distrital de Salud
</t>
  </si>
  <si>
    <t xml:space="preserve">Monitorear la ejecución del Plan Anual de Adquisiciones.
</t>
  </si>
  <si>
    <t>Liderar la Medición del Desarrollo Institucional de la Secretaria Distrital de Salud.</t>
  </si>
  <si>
    <t>Gestionar el 100% de las actividades que fortalecen  la administración,  inspección, vigilancia y seguimiento del aseguramiento en salud y que facilitan el  acceso a la prestación de los servicios de salud para la población de Bogotá,  a cargo del FFDS.</t>
  </si>
  <si>
    <t>Realizar el seguimiento y cierre al 70% de las tutelas pendientes,   de competencia de la Dirección de Aseguramiento y Garantía del Derecho a la Salud, a 31 de diciembre de 2018</t>
  </si>
  <si>
    <t>Realizar las acciones necesarias para el Mantenimiento y Sostenibilidad del Sistema Integrado de Gestión - Proceso Asegurar Salud.</t>
  </si>
  <si>
    <t>Liderar la Medición del Desarrollo Institucional de la Secretaria Distrital de Salud - Proceso Asegurar Salud.</t>
  </si>
  <si>
    <t>Monitorear la ejecución del Plan Anual de Adquisiciones.  - Proceso Asegurar Salud.</t>
  </si>
  <si>
    <t>Gestión  Proceso Asegurar Salud</t>
  </si>
  <si>
    <t>Acciones necesarias para el Mantenimiento y Sostenibilidad del Sistema Integrado de Gestión realizadas en el periodo.</t>
  </si>
  <si>
    <t xml:space="preserve">Porcentaje de cumplimiento en el cumplimiento del monitoreo y reporte del PAA. </t>
  </si>
  <si>
    <t>Requerimientos de infraestructura y dotación hospitalaria atendidos</t>
  </si>
  <si>
    <t>Cumplir con  los informes de seguimiento trimestrales</t>
  </si>
  <si>
    <t>Proyectos mejorados de Infraestructura y dotación hospitalaria, priorizados para la vigencia 2019</t>
  </si>
  <si>
    <t>Porcentaje de avance en la creación del repositorio de información digital</t>
  </si>
  <si>
    <t>M3Monitorear el cumplimiento del PAA  en la SDS.</t>
  </si>
  <si>
    <t>Porcentaje de actividades para desarrollar las estrategias de comunicación de la entidad.</t>
  </si>
  <si>
    <t xml:space="preserve">Visibilidad de acciones de comunicación en redes sociales y medios de comunicación </t>
  </si>
  <si>
    <t>Desarrollar el plan estratégico de comunicaciones 2018 a 2020 conforme a los temas priorizados por la SDS para cada vigencia.</t>
  </si>
  <si>
    <t xml:space="preserve"> Incrementar la visibilidad de las acciones de comunicación en las redes sociales institucionales y en los medios masivos de comunicación</t>
  </si>
  <si>
    <t>Cumplir al 100%, las actividades propias para el funcionamiento de la Subsecretaria de Gestión Territorial, Participación y Servicio al Ciudadano.</t>
  </si>
  <si>
    <t xml:space="preserve">Conformar la Red Distrital  de Veedurias ciudadanas en Salud, fortaleciendo los mecanismos de control a la Gestión en Salud, contribuyendo a prevenir, identificar y combatir toda forma de desviación, fomentando la transparencia y la probidad.
</t>
  </si>
  <si>
    <t>Fortalecer la gobernanza con el fin de lograr la articulación adecuada entre los diferentes actores del sistema de salud.</t>
  </si>
  <si>
    <t xml:space="preserve">Evaluar a la implementación de la Ruta Integral de Atención en Salud de Promoción y Mantenimiento de la Salud en el 100% de las EAPB autorizadas para operar en Bogotá D.C </t>
  </si>
  <si>
    <t>Evaluar el proceso de implementación de la Ruta de Materno Perinatal en el 100% de las EAPB autorizadas para operar en Bogotá D.C en la vigencia 2019</t>
  </si>
  <si>
    <t xml:space="preserve">Satisfacer el 95% de  las necesidades de componenetes sanguineos en clinicas y hospitales del Distrito Capital . </t>
  </si>
  <si>
    <t xml:space="preserve">Incrementar hasta el 37% los donantes voluntarios habituales de donanción de sangre en Bogota. </t>
  </si>
  <si>
    <t>Incrementar en un 20% los donantes de tejidos en Parada Cardio Respitatoria - PCR al 2019 en la Coordinación Regional No.1 -RDT</t>
  </si>
  <si>
    <t xml:space="preserve"> Evaluar la Implementación de los diez componentes del MIAS en el 100% de las EAPB autorizadas para operar en Bogotá D.C en la vigencia 2019</t>
  </si>
  <si>
    <t xml:space="preserve">Diseñar  con la mesa intersectorial una  ruta Distrital, para la atención integral a víctimas de violencias , como propuesta para su implementación en el D.C. </t>
  </si>
  <si>
    <t xml:space="preserve">Seguir técnica, administrativa y financieramente  los convenios y/o contratos  interadminsitrativos con supervisión a cargo de la DPSS, aplicando   instructivo definido en la Dirección. </t>
  </si>
  <si>
    <t>Realizar direccionamiento, monitoreo y seguimiento de las acciones del  Plan de Salud Pública de Intervenciones Colectivas PSPIC y las establecidas para el  2019 en la dependencia.</t>
  </si>
  <si>
    <t>Coordinar, implementar y seguir las acciones de  articulación intersectorial y sectorial propuestas para la vigencia 2019 de las políticas públicas, planes, programas, proyectos y  estrategias de salud pública en el Distrito Capital.</t>
  </si>
  <si>
    <t>Porcentaje de acciones realizadas para el funcionamiento de los Puntos de Servicio al Ciudadano en las Red CADE - SuperCADE</t>
  </si>
  <si>
    <t>Porcentaje de actividades realizadas para el funcionamiento de los puntos de Servicio al ciudadano en Red Cade, Supercade y Centro Distrital de Salud</t>
  </si>
  <si>
    <t>Porcentaje de actividades de soporte administrativo realizados por la Dirección de Servicio a la Ciudadanía</t>
  </si>
  <si>
    <t>Porcentaje de acciones realizadas para implementar el correo certificado electrónico como canal de respuesta digitalizada a las personas jurídicas que radican peticiones en la SDS</t>
  </si>
  <si>
    <t>Desarrollar  las acciones  administrativas necesarias para el funcionamiento organizacional de los Puntos de Servicio al Ciudadano SDS ubicados en la Red CADE- SuperCADE.</t>
  </si>
  <si>
    <t xml:space="preserve">Realizar las actividades asignadas para el  desarrollo del Procedimiento de Asistencia Técnica con las dependencias de Servicio al Ciudadano de RISS y EAPB. </t>
  </si>
  <si>
    <t>Realizar las actividades asignadas de soporte administrativo de la Dirección de Servicio a la Ciudadanía y de Asistencia Tecnica</t>
  </si>
  <si>
    <t>Implementar en la Dirección de Servicio a la Ciudadanía,  el correo certificado electrónico como canal de respuesta digitalizada a las personas jurídicas que radican peticiones en la SDS</t>
  </si>
  <si>
    <t>Adelantar las acciones para la provisión de empleos y la implementación de la estructura y la planta de personal de la SDS</t>
  </si>
  <si>
    <t>Porcentaje de avance en la adecuación e implementación de la estructura interna y de planta de personal.</t>
  </si>
  <si>
    <t>Implementación del Registro Único de Información Laboral del personal activo y retirado</t>
  </si>
  <si>
    <t xml:space="preserve">Porcentaje de avance en el registro uinico de información laboral </t>
  </si>
  <si>
    <t>Desarrollar acciones para el fortalecimiento del Talento Humano de la Secretaría Distrital de Salud</t>
  </si>
  <si>
    <t>Porcentaje de avance en el fortalecimiento del Talento Humanode la Secretaria Distrital de Salud</t>
  </si>
  <si>
    <t>Desarrollar acciones para el acompañamiento al retiro del Talento Humano de la Secretaría Distrital de Salud</t>
  </si>
  <si>
    <t>Porcentaje de avance en el acompañamiento al retiro del Telento Humano de la Secretaria Ditrital de Salud</t>
  </si>
  <si>
    <t>Aumentar en un 6% el puntaje final del Autodiagnóstico de Gestión Estratégica del Talento Humano.</t>
  </si>
  <si>
    <t>Porcentaje de avance en la implementación de la Politica de Gestión Estrategica del Talento humano al interior de la SDS</t>
  </si>
  <si>
    <t>Gestionar la implementación de la Política de Gobierno Digital</t>
  </si>
  <si>
    <t xml:space="preserve">Gestionar la puesta en producción de la solución integral de la Historia Clínica Electrónica Unificada (HCEU), agendamiento centralizado de citas y gestión de fórmula médica </t>
  </si>
  <si>
    <t>Gestionar la implementación de la herramienta analítica de datos</t>
  </si>
  <si>
    <t xml:space="preserve">Realizar las acciones necesarias para el mantenimiento y sostenibilidad del Sistema Integrado de Gestión </t>
  </si>
  <si>
    <t>Realizar las acciones necesarias para liderar la Medición del  Desarrollo Institucional</t>
  </si>
  <si>
    <t xml:space="preserve"> Realizar el 100% de las  acciones establecidas en la vigencia, para el Mantenimiento y Fortalecimiento de la Vigilancia en Salud Publica, en el Distrito capital. </t>
  </si>
  <si>
    <t>Desarrollar el 100% de las acciones establecidas en la vigencia, para el  fortalecimiento de la gestión y generación del conocimiento, en el marco de las competencias de la Subsecretaría de Salud Pública.</t>
  </si>
  <si>
    <t xml:space="preserve">Establecer  las acciones relacionadas con la orientación técnica para la formulación e implementacion, y desarrollar el monitoreo, analisis y evaluación de políticas, planes y proyectos de Salud Pública, según la normatividad vigente.  </t>
  </si>
  <si>
    <t xml:space="preserve">Realizar el 100% de los analísis asociados a los  procesos del Laboratorio de Salud Pública, como apoyo a la Vigilancia en Salud Pública, con criterios de calidad y oportunidad.  </t>
  </si>
  <si>
    <t>Gestión de las urgencias que ingresan a través del Número Único de Emergencias y Desastres 123 (incluyendo el Programa APH), que deben contribuir en la atención adecuada y oportuna de los pacientes que requieren atención en situaciones de urgencia, emergencias y desastres reguladas.</t>
  </si>
  <si>
    <t xml:space="preserve">Porcentaje de participación en el proceso de planeación, preparación y respuesta en situaciones de emergencias y desastres a nivel prehospitalario, hospitalario y comunitario. </t>
  </si>
  <si>
    <t>Realizar seguimiento al nuevo modelo de atención en salud para Bogotá D.C. en el ámbito de la Atención Prehospitalaria.</t>
  </si>
  <si>
    <t xml:space="preserve">Participar eficazmente del proceso de planeación, preparación y respuesta en situaciones de emergencias y desastres a nivel prehospitalario, hospitalario y comunitario. </t>
  </si>
  <si>
    <t>Realizar seguimiento, monitoreo y evaluación a la implementación de las estrategias formuladas para desarrollar las cuatro Subredes Integradas de Servicios de Salud y consolidar la Red Integrada de Servicios de Salud de Bogotá -RISS . (35%)</t>
  </si>
  <si>
    <t>Realizar seguimiento y evaluación a la implementación de las estrategias formuladas para reducir para 2020 a  cinco (5) días la oportunidad de la atención ambulatoria en consultas médicas de especialidades básicas.(10%)</t>
  </si>
  <si>
    <t>Realizar seguimiento y evaluación a la implementación de las estrategias formuladas para disminuir a menos del 95% los porcentajes promedio de ocupación de los servicios de urgencias en las Subredes integradas de servicos de sallud de Bogotá. (10%)</t>
  </si>
  <si>
    <t>Diseñar y poner en marcha el Plan de Monitoreo y Evaluación del Modelo (Habilitación y acreditación)  que incluya como mínimo la línea de base, los indicadores de proceso, resultado e impacto de carácter técnico y financiero a 2019. (5%)</t>
  </si>
  <si>
    <t>Diseñar y poner en marcha el Plan de Monitoreo y Evaluación del modelo que incluya como mínimo línea de base, los indicadores del proceso, resultado e impacto de carácter técnico y financiero a 2019. (Pago por Incentivos). (5%)</t>
  </si>
  <si>
    <t>Realizar seguimiento, monitoreo y evaluación a la operación de EAGAT. (10%)</t>
  </si>
  <si>
    <t>A diciembre 31 de 2019 se fortalecerá la gobernanza a través de la implementación de los lineamientos en Ciencia, Tecnología e Innovación -CT+I- para la salud.</t>
  </si>
  <si>
    <t>Porcentaje de avance en la implementacion y ajuste de los lineamientos de CT+I</t>
  </si>
  <si>
    <t>A 31 de Diciembre de 2019 el grupo de análisis de proyectos de la DPS contará con las herramientas necesarias para la asesoría en la formulación, seguimiento y evaluación de los proyectos de inversión del FFDS.</t>
  </si>
  <si>
    <t>Porcentaje de avance en el diseño de las herramientas necesarias para la asesoria de los proyectos de inversion del FFDS</t>
  </si>
  <si>
    <t xml:space="preserve">A 31 de Diciembre de 2019 generar  un Plan de trabajo articulado,  que incluya acciones transectoriales en la implementación de las políticas públicas en el marco  del nuevo modelo de salud. </t>
  </si>
  <si>
    <t>Porcentaje de avance en la implementacion del Plan de trabajo articulado</t>
  </si>
  <si>
    <t xml:space="preserve">A 31 de diciembre de 2019 el grupo de gestion de la informacion contará con herramientas  tecnológicas que faciliten a los distintos usuarios de la entidad, la accesibilidad a la información en salud, administrada por el Equipo. </t>
  </si>
  <si>
    <t>Porcentaje de avance en la implementacion de  las herramientas tecnológicas  para la accesibilidad a la información en salud</t>
  </si>
  <si>
    <t xml:space="preserve">A 31 de diciembre de 2019, Elaborar los documentos tecnicos demograficos, estadisticos y epidemiologicos, de analisis de situación de la condicion y calidad de vida en salud de la poblacion del Distrito Capital,  para la toma de decisiones en politica pública e intervenciones en Salud.  </t>
  </si>
  <si>
    <t>Porcentaje de avance en la elaboracion de documentos tecnicos demograficos, estadisticos y epidemiologicos, de analisis de situación de la condicion y calidad de vida en salud</t>
  </si>
  <si>
    <t>Lograr un nivel de ejecución presupuestal óptimo a través de actividades de seguimiento</t>
  </si>
  <si>
    <t>Expedir oportunamente los Certificados de Disponibilidad Presupuestal y Registros Presupuestales</t>
  </si>
  <si>
    <t>Generar mensualemente estados financieros  de conformidad con lo dispuesto en el Nuevo Marco Normativo para las Entidades del Gobierno.</t>
  </si>
  <si>
    <t>Realizar las actividades enfocadas en la responsabilidad sobre el recaudo de las multas</t>
  </si>
  <si>
    <t>Cumplir con las actividades de gestión presupuestal, de tesorería y contabiliad, propias del proceso financiero</t>
  </si>
  <si>
    <t>Gestionar la Documentación del Sistema Integrado de Gestión Distrital en el marco MIPG y el Nuevo Marco Normativo</t>
  </si>
  <si>
    <t>Gestionar y monitorear los componentes del Plan Anticorrupcion y Atención al Ciudadano</t>
  </si>
  <si>
    <t>Monitorear el cumplimiento del Plan Anual de Adquisiciones de la Dirección Financiera</t>
  </si>
  <si>
    <t>Gestionar la ejecución del PAA en Dirección Financiera</t>
  </si>
  <si>
    <t>Porcentaje de ejecución presupuestal del FFDS de la vigencia 2019 (con corte a 31 de diciembre de 2019)
Fórmula: Acumulado de presupuesto del FFDS  ejecutado/Total de presupuesto FFDS programado de la vigencia
Meta: Lograr 89% de la ejecución presupuestal</t>
  </si>
  <si>
    <t>Tiempo promedio de expedición de CDP y RP (Desde a fecha de solicitud hasta la fecha de expedición)
Meta: 95% de los CDP y RP trámitados dentro de los 2 días hábiles siguientes a la solicitud
Fórmula: Sumatoria de los días que tarda la expedición de CDP y RP/ Total de solicitudes de CDP y RP tramitadas</t>
  </si>
  <si>
    <t xml:space="preserve">Cantidad de estados financieros generados de conformidad con el NMN
</t>
  </si>
  <si>
    <t xml:space="preserve">Porcentaje expendientes de cobro coactivo gestionados 
</t>
  </si>
  <si>
    <t xml:space="preserve">Porcentaje de cumplimiento de las subactividades planeadas
</t>
  </si>
  <si>
    <t>Reprogramado
III trimestre(%)
=No ejecutado + programado inicial</t>
  </si>
  <si>
    <t>Ejecutado
 III Trimestre(%)</t>
  </si>
  <si>
    <t>Programado IV trimestre</t>
  </si>
  <si>
    <t>Reprogramado
IV trimestre(%)
=programado año - suma ejecutados</t>
  </si>
  <si>
    <t>Ejecutado
 IV Trimestre(%)</t>
  </si>
  <si>
    <t xml:space="preserve">Porcentaje de cumplimiento de las actividades establecidas para el matenimiento de la Vigilancia en Salud Publica en el Distrito capital. </t>
  </si>
  <si>
    <t>Porcentaje de cumplimiento de las acciones orientadas al  fortalecimiento de la gestión y generación del conocimiento en salud pública.</t>
  </si>
  <si>
    <t xml:space="preserve">Porcentaje de cumplimiento de acciones para orientación, análisis, monitoreo y evaluación de politicas de interes en Salud Publica. </t>
  </si>
  <si>
    <t xml:space="preserve">Porcentaje de cumplimiento de las acciones para realizar los análisis por el Laboratorio de Salud Pública, con  la calidad y oportunidad  esperadas. </t>
  </si>
  <si>
    <t>Porcentaje de cumplimiento en las actividades establecidas para la dirección, monitoreo y seguimiento de las acciones el Plan de Salud Pública de Intervenciones Colectivas PSPIC y las establecidas para el  2019.</t>
  </si>
  <si>
    <t>Porcentaje de cumplimiento de las actividades realizadas para implementación y seguimiento de las acciones para la articulacion intersectorial y sectorial de las políticas públicas, planes, programas, proyectos y  estrategias de salud pública a cargo de la Dirección de Salud Colectiva</t>
  </si>
  <si>
    <t xml:space="preserve">Porcentaje de EAPB autorizadas para operar en Bogotá DC con evaluación de la implementación de los 10 componentes del MIAS </t>
  </si>
  <si>
    <t>Porcentaje de EAPB autorizadas para operar en Bogotá D.C con evaluación de la implementación de la Ruta de Promoción y Mantenimiento</t>
  </si>
  <si>
    <t>Porcentaje de EAPB autorizadas para operar en Bogotá D.C en la vigencia 2019, con evaluación al proceso de implementación de la Ruta de Materno Perinatal en Bogotá D.C.</t>
  </si>
  <si>
    <t>Porcentaje de demanda satisfecha de componentes sanguineos entregados en el mes D.C, en clínicas y hospitales del D.C</t>
  </si>
  <si>
    <t>Porcentaje de Donates Voluntarios Habituales de sangre en Bogotá</t>
  </si>
  <si>
    <t>Incrementar en un 20% los donantes de tejidos en Parada Cardio Respitatoria - PCR al 2019 en Bogotá DC</t>
  </si>
  <si>
    <t xml:space="preserve">Numero de ruta intersectorial para la atención integral a víctimas de violencias elaborada </t>
  </si>
  <si>
    <t>Porcentaje de avance en el ajuste, implementación y seguimiento del instructivo para el seguimiento técnico, administrativo y financiero de los convenios y/o contratos  interadminsitrativos, con supervisión a cargo de la DPSS</t>
  </si>
  <si>
    <t>100% de  los diagramas de flujo en los procedimientos con la herramienta de diagramación Bizagi actualizados</t>
  </si>
  <si>
    <t>Acciones de entrenamiento para fortalecer el SIG-MIPG en la SDS incrementadas.</t>
  </si>
  <si>
    <t>Medición del Desarrollo Institucional de la Secretaria Distrital de Salud Liderada</t>
  </si>
  <si>
    <t>Cumplimiento del PAA  en la SDS Monitoreada</t>
  </si>
  <si>
    <t>Evaluar el 100% de los requerimientos de infraestructura y dotación hospitalaria</t>
  </si>
  <si>
    <t>Formular el piloto de la propuesta del repositorio de información digital  de la Dirección de Infraestructura y Tecnología que integre la información asociada a la gestión en el componente de contratos y/o convenios en ejecución.</t>
  </si>
  <si>
    <t xml:space="preserve">Porcentaje de cumplimiento  actividades programadas para el fortalecimiento de la gestión de las Subredes Integradas de Salud </t>
  </si>
  <si>
    <t xml:space="preserve">Porcentaje de cumplimiento  actividades programadas para  disminuir la oportunidad en consulta de especialidades basicas (GO, Pediatria y MI) </t>
  </si>
  <si>
    <t>Porcentaje de cumplimiento  Actividades programadas para disminuir la ocupación de los servicios de urgencias en las instituciones adscritas</t>
  </si>
  <si>
    <t>Porcentaje de cumplimiento  Actividades programadas para mantener  la consolidación técnica y operativa de habilitación y acreditación de calidad en las subredes del Distrito</t>
  </si>
  <si>
    <t>Porcentaje de cumplimiento  en las actividades programadas para avanzar en   la implementación del plan de monitoreo y evaluación</t>
  </si>
  <si>
    <t>Porcentaje de cumplimiento  en las actividades programadas para avanzar en   la implementación y evaluación del nuevo esquema de remuneración e incentivos</t>
  </si>
  <si>
    <t>Porcentaje de avance en la implementación del plan de monitoreo y evaluación de la EAGAT</t>
  </si>
  <si>
    <t>Porcentaje de actividades realizadas para el funcionamiento Administrativo de la Subsecretaria.</t>
  </si>
  <si>
    <t>Porcentaje de acciones ejecutadas en la conformación de la Red de Veedurías ciudadanas en Salud, en el desarrollo del ejercicio de control social a la gestión en salud</t>
  </si>
  <si>
    <t>Porcentaje de Asesoría y Asistencia técnica sectorial e intersectorial y local.</t>
  </si>
  <si>
    <t>Implementar la Política de Gobierno Digital</t>
  </si>
  <si>
    <t>Puesta en producción la solución integral de la Historia Clínica Electrónica Unificada (HCEU), Agendamiento de citas medicas centralizado y gestión de Formulas médicas</t>
  </si>
  <si>
    <t>Gestión en la implementación de la herramienta analítica de datos</t>
  </si>
  <si>
    <t>Servicios de apoyo administrativo prestados en el periodo.</t>
  </si>
  <si>
    <t>Servicios de mantenimiento prestados en el periodo.</t>
  </si>
  <si>
    <t xml:space="preserve">Aprovechamiento de residuos solidos no peligrosos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</si>
</sst>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  <numFmt numFmtId="175" formatCode="0.000%"/>
    <numFmt numFmtId="176" formatCode="0.0"/>
    <numFmt numFmtId="177" formatCode="_ [$€-2]\ * #,##0.00_ ;_ [$€-2]\ * \-#,##0.00_ ;_ [$€-2]\ * &quot;-&quot;??_ "/>
    <numFmt numFmtId="178" formatCode="_ &quot;$&quot;\ * #,##0.00_ ;_ &quot;$&quot;\ * \-#,##0.00_ ;_ &quot;$&quot;\ * &quot;-&quot;??_ ;_ 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63"/>
      <name val="Calibri"/>
      <family val="0"/>
    </font>
    <font>
      <b/>
      <sz val="18"/>
      <color indexed="8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7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Border="1" applyAlignment="1">
      <alignment horizontal="justify" vertical="top" wrapText="1"/>
    </xf>
    <xf numFmtId="1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justify" vertical="center" wrapText="1"/>
      <protection/>
    </xf>
    <xf numFmtId="0" fontId="58" fillId="0" borderId="10" xfId="0" applyFont="1" applyBorder="1" applyAlignment="1">
      <alignment horizontal="justify" vertical="top" wrapText="1"/>
    </xf>
    <xf numFmtId="0" fontId="58" fillId="0" borderId="10" xfId="0" applyFont="1" applyFill="1" applyBorder="1" applyAlignment="1">
      <alignment horizontal="justify" vertical="center" wrapText="1"/>
    </xf>
    <xf numFmtId="0" fontId="59" fillId="0" borderId="10" xfId="0" applyFont="1" applyBorder="1" applyAlignment="1">
      <alignment horizontal="center"/>
    </xf>
    <xf numFmtId="10" fontId="58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10" fontId="60" fillId="0" borderId="10" xfId="0" applyNumberFormat="1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justify" vertical="top" wrapText="1"/>
    </xf>
    <xf numFmtId="0" fontId="57" fillId="33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justify" vertical="top" wrapText="1"/>
    </xf>
    <xf numFmtId="0" fontId="57" fillId="0" borderId="0" xfId="0" applyFont="1" applyBorder="1" applyAlignment="1">
      <alignment horizontal="justify" vertical="top" wrapText="1"/>
    </xf>
    <xf numFmtId="1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Border="1" applyAlignment="1">
      <alignment horizontal="justify" vertical="center" wrapText="1"/>
    </xf>
    <xf numFmtId="1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6" fillId="0" borderId="15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10" fontId="67" fillId="0" borderId="16" xfId="0" applyNumberFormat="1" applyFont="1" applyFill="1" applyBorder="1" applyAlignment="1">
      <alignment horizontal="center" vertical="center" wrapText="1"/>
    </xf>
    <xf numFmtId="10" fontId="60" fillId="0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GESTIÓN PROCESOS MISIONALES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895"/>
          <c:w val="0.982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'CUM-MISI'!$B$2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'CUM-MISI'!$A$3:$A$8</c:f>
              <c:strCache/>
            </c:strRef>
          </c:cat>
          <c:val>
            <c:numRef>
              <c:f>'CUM-MISI'!$B$3:$B$8</c:f>
              <c:numCache/>
            </c:numRef>
          </c:val>
        </c:ser>
        <c:ser>
          <c:idx val="1"/>
          <c:order val="1"/>
          <c:tx>
            <c:strRef>
              <c:f>'CUM-MISI'!$C$2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'CUM-MISI'!$A$3:$A$8</c:f>
              <c:strCache/>
            </c:strRef>
          </c:cat>
          <c:val>
            <c:numRef>
              <c:f>'CUM-MISI'!$C$3:$C$8</c:f>
              <c:numCache/>
            </c:numRef>
          </c:val>
        </c:ser>
        <c:axId val="22014004"/>
        <c:axId val="63908309"/>
      </c:barChart>
      <c:lineChart>
        <c:grouping val="standard"/>
        <c:varyColors val="0"/>
        <c:ser>
          <c:idx val="2"/>
          <c:order val="2"/>
          <c:tx>
            <c:strRef>
              <c:f>'CUM-MISI'!$D$2</c:f>
              <c:strCache>
                <c:ptCount val="1"/>
                <c:pt idx="0">
                  <c:v>Cumplimiento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'CUM-MISI'!$A$3:$A$8</c:f>
              <c:strCache/>
            </c:strRef>
          </c:cat>
          <c:val>
            <c:numRef>
              <c:f>'CUM-MISI'!$D$3:$D$8</c:f>
              <c:numCache/>
            </c:numRef>
          </c:val>
          <c:smooth val="0"/>
        </c:ser>
        <c:axId val="22014004"/>
        <c:axId val="63908309"/>
      </c:line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14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25"/>
          <c:y val="0.943"/>
          <c:w val="0.441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GESTIÓN PROCESOS ESTRATÉGICOS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905"/>
          <c:w val="0.993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'CUM-ESTRA'!$B$2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2C4D75"/>
              </a:solidFill>
              <a:ln w="3175">
                <a:noFill/>
              </a:ln>
            </c:spPr>
          </c:dPt>
          <c:cat>
            <c:strRef>
              <c:f>'CUM-ESTRA'!$A$3:$A$9</c:f>
              <c:strCache/>
            </c:strRef>
          </c:cat>
          <c:val>
            <c:numRef>
              <c:f>'CUM-ESTRA'!$B$3:$B$9</c:f>
              <c:numCache/>
            </c:numRef>
          </c:val>
        </c:ser>
        <c:ser>
          <c:idx val="1"/>
          <c:order val="1"/>
          <c:tx>
            <c:strRef>
              <c:f>'CUM-ESTRA'!$C$2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'CUM-ESTRA'!$A$3:$A$9</c:f>
              <c:strCache/>
            </c:strRef>
          </c:cat>
          <c:val>
            <c:numRef>
              <c:f>'CUM-ESTRA'!$C$3:$C$9</c:f>
              <c:numCache/>
            </c:numRef>
          </c:val>
        </c:ser>
        <c:axId val="38303870"/>
        <c:axId val="9190511"/>
      </c:barChart>
      <c:lineChart>
        <c:grouping val="standard"/>
        <c:varyColors val="0"/>
        <c:ser>
          <c:idx val="2"/>
          <c:order val="2"/>
          <c:tx>
            <c:strRef>
              <c:f>'CUM-ESTRA'!$D$2</c:f>
              <c:strCache>
                <c:ptCount val="1"/>
                <c:pt idx="0">
                  <c:v>Cumplimiento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'CUM-ESTRA'!$A$3:$A$9</c:f>
              <c:strCache/>
            </c:strRef>
          </c:cat>
          <c:val>
            <c:numRef>
              <c:f>'CUM-ESTRA'!$D$3:$D$9</c:f>
              <c:numCache/>
            </c:numRef>
          </c:val>
          <c:smooth val="0"/>
        </c:ser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15"/>
          <c:y val="0.9455"/>
          <c:w val="0.489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GESTIÓN PROCESOS DE APOYO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209"/>
          <c:w val="0.979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'CUM-APO'!$B$2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'CUM-APO'!$A$3:$A$7</c:f>
              <c:strCache/>
            </c:strRef>
          </c:cat>
          <c:val>
            <c:numRef>
              <c:f>'CUM-APO'!$B$3:$B$7</c:f>
              <c:numCache/>
            </c:numRef>
          </c:val>
        </c:ser>
        <c:ser>
          <c:idx val="1"/>
          <c:order val="1"/>
          <c:tx>
            <c:strRef>
              <c:f>'CUM-APO'!$C$2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'CUM-APO'!$A$3:$A$7</c:f>
              <c:strCache/>
            </c:strRef>
          </c:cat>
          <c:val>
            <c:numRef>
              <c:f>'CUM-APO'!$C$3:$C$7</c:f>
              <c:numCache/>
            </c:numRef>
          </c:val>
        </c:ser>
        <c:axId val="15605736"/>
        <c:axId val="6233897"/>
      </c:barChart>
      <c:lineChart>
        <c:grouping val="standard"/>
        <c:varyColors val="0"/>
        <c:ser>
          <c:idx val="2"/>
          <c:order val="2"/>
          <c:tx>
            <c:strRef>
              <c:f>'CUM-APO'!$D$2</c:f>
              <c:strCache>
                <c:ptCount val="1"/>
                <c:pt idx="0">
                  <c:v>Cumplimiento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'CUM-APO'!$A$3:$A$7</c:f>
              <c:strCache/>
            </c:strRef>
          </c:cat>
          <c:val>
            <c:numRef>
              <c:f>'CUM-APO'!$D$3:$D$7</c:f>
              <c:numCache/>
            </c:numRef>
          </c:val>
          <c:smooth val="0"/>
        </c:ser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60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937"/>
          <c:w val="0.497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GESTIÓN PROCESOS DE EVALUACIÓN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9"/>
          <c:w val="0.982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'CUM-EVA'!$B$2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'CUM-EVA'!$A$3:$A$4</c:f>
              <c:strCache/>
            </c:strRef>
          </c:cat>
          <c:val>
            <c:numRef>
              <c:f>'CUM-EVA'!$B$3:$B$4</c:f>
              <c:numCache/>
            </c:numRef>
          </c:val>
        </c:ser>
        <c:ser>
          <c:idx val="1"/>
          <c:order val="1"/>
          <c:tx>
            <c:strRef>
              <c:f>'CUM-EVA'!$C$2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'CUM-EVA'!$A$3:$A$4</c:f>
              <c:strCache/>
            </c:strRef>
          </c:cat>
          <c:val>
            <c:numRef>
              <c:f>'CUM-EVA'!$C$3:$C$4</c:f>
              <c:numCache/>
            </c:numRef>
          </c:val>
        </c:ser>
        <c:gapWidth val="219"/>
        <c:axId val="56105074"/>
        <c:axId val="35183619"/>
      </c:barChart>
      <c:lineChart>
        <c:grouping val="standard"/>
        <c:varyColors val="0"/>
        <c:ser>
          <c:idx val="2"/>
          <c:order val="2"/>
          <c:tx>
            <c:strRef>
              <c:f>'CUM-EVA'!$D$2</c:f>
              <c:strCache>
                <c:ptCount val="1"/>
                <c:pt idx="0">
                  <c:v>Cumplimiento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'CUM-EVA'!$A$3:$A$4</c:f>
              <c:strCache/>
            </c:strRef>
          </c:cat>
          <c:val>
            <c:numRef>
              <c:f>'CUM-EVA'!$D$3:$D$4</c:f>
              <c:numCache/>
            </c:numRef>
          </c:val>
          <c:smooth val="0"/>
        </c:ser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105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2875"/>
          <c:w val="0.453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533400</xdr:colOff>
      <xdr:row>0</xdr:row>
      <xdr:rowOff>85725</xdr:rowOff>
    </xdr:from>
    <xdr:to>
      <xdr:col>17</xdr:col>
      <xdr:colOff>47625</xdr:colOff>
      <xdr:row>0</xdr:row>
      <xdr:rowOff>1543050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85725"/>
          <a:ext cx="1628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85725</xdr:rowOff>
    </xdr:from>
    <xdr:to>
      <xdr:col>1</xdr:col>
      <xdr:colOff>1838325</xdr:colOff>
      <xdr:row>0</xdr:row>
      <xdr:rowOff>1438275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5725"/>
          <a:ext cx="1323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85725</xdr:rowOff>
    </xdr:from>
    <xdr:to>
      <xdr:col>4</xdr:col>
      <xdr:colOff>114300</xdr:colOff>
      <xdr:row>30</xdr:row>
      <xdr:rowOff>180975</xdr:rowOff>
    </xdr:to>
    <xdr:graphicFrame>
      <xdr:nvGraphicFramePr>
        <xdr:cNvPr id="1" name="Gráfico 1"/>
        <xdr:cNvGraphicFramePr/>
      </xdr:nvGraphicFramePr>
      <xdr:xfrm>
        <a:off x="400050" y="2638425"/>
        <a:ext cx="72294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0</xdr:row>
      <xdr:rowOff>57150</xdr:rowOff>
    </xdr:from>
    <xdr:to>
      <xdr:col>0</xdr:col>
      <xdr:colOff>1323975</xdr:colOff>
      <xdr:row>0</xdr:row>
      <xdr:rowOff>990600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15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19050</xdr:rowOff>
    </xdr:from>
    <xdr:to>
      <xdr:col>3</xdr:col>
      <xdr:colOff>1162050</xdr:colOff>
      <xdr:row>0</xdr:row>
      <xdr:rowOff>923925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19050"/>
          <a:ext cx="100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342900</xdr:colOff>
      <xdr:row>1</xdr:row>
      <xdr:rowOff>285750</xdr:rowOff>
    </xdr:from>
    <xdr:to>
      <xdr:col>15</xdr:col>
      <xdr:colOff>628650</xdr:colOff>
      <xdr:row>1</xdr:row>
      <xdr:rowOff>1428750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7625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</xdr:row>
      <xdr:rowOff>352425</xdr:rowOff>
    </xdr:from>
    <xdr:to>
      <xdr:col>0</xdr:col>
      <xdr:colOff>1733550</xdr:colOff>
      <xdr:row>1</xdr:row>
      <xdr:rowOff>1381125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429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180975</xdr:rowOff>
    </xdr:from>
    <xdr:to>
      <xdr:col>3</xdr:col>
      <xdr:colOff>619125</xdr:colOff>
      <xdr:row>32</xdr:row>
      <xdr:rowOff>85725</xdr:rowOff>
    </xdr:to>
    <xdr:graphicFrame>
      <xdr:nvGraphicFramePr>
        <xdr:cNvPr id="1" name="Gráfico 2"/>
        <xdr:cNvGraphicFramePr/>
      </xdr:nvGraphicFramePr>
      <xdr:xfrm>
        <a:off x="361950" y="2790825"/>
        <a:ext cx="64865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0</xdr:row>
      <xdr:rowOff>57150</xdr:rowOff>
    </xdr:from>
    <xdr:to>
      <xdr:col>0</xdr:col>
      <xdr:colOff>1323975</xdr:colOff>
      <xdr:row>0</xdr:row>
      <xdr:rowOff>914400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15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1143000</xdr:colOff>
      <xdr:row>0</xdr:row>
      <xdr:rowOff>885825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704850</xdr:colOff>
      <xdr:row>1</xdr:row>
      <xdr:rowOff>266700</xdr:rowOff>
    </xdr:from>
    <xdr:to>
      <xdr:col>16</xdr:col>
      <xdr:colOff>838200</xdr:colOff>
      <xdr:row>1</xdr:row>
      <xdr:rowOff>1409700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457200"/>
          <a:ext cx="128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</xdr:row>
      <xdr:rowOff>352425</xdr:rowOff>
    </xdr:from>
    <xdr:to>
      <xdr:col>1</xdr:col>
      <xdr:colOff>1733550</xdr:colOff>
      <xdr:row>1</xdr:row>
      <xdr:rowOff>1390650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429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8</xdr:row>
      <xdr:rowOff>133350</xdr:rowOff>
    </xdr:from>
    <xdr:to>
      <xdr:col>4</xdr:col>
      <xdr:colOff>85725</xdr:colOff>
      <xdr:row>28</xdr:row>
      <xdr:rowOff>38100</xdr:rowOff>
    </xdr:to>
    <xdr:graphicFrame>
      <xdr:nvGraphicFramePr>
        <xdr:cNvPr id="1" name="Gráfico 2"/>
        <xdr:cNvGraphicFramePr/>
      </xdr:nvGraphicFramePr>
      <xdr:xfrm>
        <a:off x="1219200" y="2619375"/>
        <a:ext cx="6381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0</xdr:row>
      <xdr:rowOff>57150</xdr:rowOff>
    </xdr:from>
    <xdr:to>
      <xdr:col>0</xdr:col>
      <xdr:colOff>1323975</xdr:colOff>
      <xdr:row>0</xdr:row>
      <xdr:rowOff>952500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15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1143000</xdr:colOff>
      <xdr:row>0</xdr:row>
      <xdr:rowOff>885825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1</xdr:row>
      <xdr:rowOff>485775</xdr:rowOff>
    </xdr:from>
    <xdr:to>
      <xdr:col>16</xdr:col>
      <xdr:colOff>1514475</xdr:colOff>
      <xdr:row>1</xdr:row>
      <xdr:rowOff>1628775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6762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</xdr:row>
      <xdr:rowOff>352425</xdr:rowOff>
    </xdr:from>
    <xdr:to>
      <xdr:col>1</xdr:col>
      <xdr:colOff>1733550</xdr:colOff>
      <xdr:row>1</xdr:row>
      <xdr:rowOff>1381125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429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6</xdr:row>
      <xdr:rowOff>19050</xdr:rowOff>
    </xdr:from>
    <xdr:to>
      <xdr:col>5</xdr:col>
      <xdr:colOff>123825</xdr:colOff>
      <xdr:row>23</xdr:row>
      <xdr:rowOff>76200</xdr:rowOff>
    </xdr:to>
    <xdr:graphicFrame>
      <xdr:nvGraphicFramePr>
        <xdr:cNvPr id="1" name="Gráfico 1"/>
        <xdr:cNvGraphicFramePr/>
      </xdr:nvGraphicFramePr>
      <xdr:xfrm>
        <a:off x="1409700" y="1933575"/>
        <a:ext cx="69913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0</xdr:row>
      <xdr:rowOff>57150</xdr:rowOff>
    </xdr:from>
    <xdr:to>
      <xdr:col>0</xdr:col>
      <xdr:colOff>1323975</xdr:colOff>
      <xdr:row>0</xdr:row>
      <xdr:rowOff>962025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15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1143000</xdr:colOff>
      <xdr:row>0</xdr:row>
      <xdr:rowOff>885825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Martinez\Downloads\INFRAESTRUCTURA\POA-INF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V M1"/>
      <sheetName val="HV M2"/>
      <sheetName val="HV M3"/>
      <sheetName val="HV M4"/>
      <sheetName val="HV M5"/>
      <sheetName val="HV M6"/>
      <sheetName val="HV M7"/>
    </sheetNames>
    <sheetDataSet>
      <sheetData sheetId="1">
        <row r="26">
          <cell r="B26" t="str">
            <v>Revisar los proyectos arquitectónicos presentados en la Dirección de Infraestructura y Tecnología</v>
          </cell>
        </row>
        <row r="35">
          <cell r="B35" t="str">
            <v>Implementar acciones que contribuyan a la politica de mejora normativa.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Q49"/>
  <sheetViews>
    <sheetView tabSelected="1" view="pageBreakPreview" zoomScale="80" zoomScaleSheetLayoutView="80" zoomScalePageLayoutView="0" workbookViewId="0" topLeftCell="B1">
      <pane xSplit="5" ySplit="2" topLeftCell="G3" activePane="bottomRight" state="frozen"/>
      <selection pane="topLeft" activeCell="B1" sqref="B1"/>
      <selection pane="topRight" activeCell="G1" sqref="G1"/>
      <selection pane="bottomLeft" activeCell="B3" sqref="B3"/>
      <selection pane="bottomRight" activeCell="T1" sqref="T1"/>
    </sheetView>
  </sheetViews>
  <sheetFormatPr defaultColWidth="11.421875" defaultRowHeight="15"/>
  <cols>
    <col min="1" max="1" width="0" style="0" hidden="1" customWidth="1"/>
    <col min="2" max="2" width="34.00390625" style="1" customWidth="1"/>
    <col min="3" max="3" width="45.8515625" style="1" customWidth="1"/>
    <col min="4" max="4" width="45.7109375" style="0" customWidth="1"/>
    <col min="5" max="6" width="15.8515625" style="2" customWidth="1"/>
    <col min="7" max="15" width="15.8515625" style="2" hidden="1" customWidth="1"/>
    <col min="16" max="17" width="15.8515625" style="2" customWidth="1"/>
  </cols>
  <sheetData>
    <row r="1" spans="2:17" ht="130.5" customHeight="1">
      <c r="B1" s="21"/>
      <c r="C1" s="45" t="s">
        <v>14</v>
      </c>
      <c r="D1" s="45"/>
      <c r="E1" s="45"/>
      <c r="F1" s="45"/>
      <c r="G1" s="45"/>
      <c r="H1" s="45"/>
      <c r="I1" s="45"/>
      <c r="J1" s="48" t="s">
        <v>9</v>
      </c>
      <c r="K1" s="48"/>
      <c r="L1" s="48"/>
      <c r="M1" s="48"/>
      <c r="N1" s="48"/>
      <c r="O1" s="48"/>
      <c r="P1" s="45"/>
      <c r="Q1" s="45"/>
    </row>
    <row r="2" spans="2:17" ht="63.75">
      <c r="B2" s="16" t="s">
        <v>0</v>
      </c>
      <c r="C2" s="15" t="s">
        <v>13</v>
      </c>
      <c r="D2" s="15" t="s">
        <v>8</v>
      </c>
      <c r="E2" s="4" t="s">
        <v>1</v>
      </c>
      <c r="F2" s="4" t="s">
        <v>2</v>
      </c>
      <c r="G2" s="4" t="s">
        <v>10</v>
      </c>
      <c r="H2" s="4" t="s">
        <v>63</v>
      </c>
      <c r="I2" s="4" t="s">
        <v>11</v>
      </c>
      <c r="J2" s="4" t="s">
        <v>12</v>
      </c>
      <c r="K2" s="4" t="s">
        <v>200</v>
      </c>
      <c r="L2" s="4" t="s">
        <v>201</v>
      </c>
      <c r="M2" s="4" t="s">
        <v>202</v>
      </c>
      <c r="N2" s="4" t="s">
        <v>203</v>
      </c>
      <c r="O2" s="4" t="s">
        <v>204</v>
      </c>
      <c r="P2" s="4" t="s">
        <v>6</v>
      </c>
      <c r="Q2" s="4" t="s">
        <v>7</v>
      </c>
    </row>
    <row r="3" spans="2:17" ht="76.5">
      <c r="B3" s="42" t="s">
        <v>37</v>
      </c>
      <c r="C3" s="5" t="s">
        <v>109</v>
      </c>
      <c r="D3" s="5" t="s">
        <v>114</v>
      </c>
      <c r="E3" s="7">
        <v>0.18</v>
      </c>
      <c r="F3" s="7">
        <v>0.18</v>
      </c>
      <c r="G3" s="7"/>
      <c r="H3" s="7"/>
      <c r="I3" s="7"/>
      <c r="J3" s="7"/>
      <c r="K3" s="7"/>
      <c r="L3" s="7"/>
      <c r="M3" s="7"/>
      <c r="N3" s="7"/>
      <c r="O3" s="7"/>
      <c r="P3" s="7">
        <f>+E3+G3+J3+M3</f>
        <v>0.18</v>
      </c>
      <c r="Q3" s="7">
        <f>+F3+I3+L3+O3</f>
        <v>0.18</v>
      </c>
    </row>
    <row r="4" spans="2:17" ht="59.25" customHeight="1">
      <c r="B4" s="43"/>
      <c r="C4" s="5" t="s">
        <v>110</v>
      </c>
      <c r="D4" s="5" t="s">
        <v>114</v>
      </c>
      <c r="E4" s="7">
        <v>0.01</v>
      </c>
      <c r="F4" s="7">
        <v>0.01</v>
      </c>
      <c r="G4" s="7"/>
      <c r="H4" s="7"/>
      <c r="I4" s="7"/>
      <c r="J4" s="7"/>
      <c r="K4" s="7"/>
      <c r="L4" s="7"/>
      <c r="M4" s="7"/>
      <c r="N4" s="7"/>
      <c r="O4" s="7"/>
      <c r="P4" s="7">
        <f>+E4+G4+J4+M4</f>
        <v>0.01</v>
      </c>
      <c r="Q4" s="7">
        <f>+F4+I4+L4+O4</f>
        <v>0.01</v>
      </c>
    </row>
    <row r="5" spans="2:17" ht="79.5" customHeight="1">
      <c r="B5" s="43"/>
      <c r="C5" s="5" t="s">
        <v>111</v>
      </c>
      <c r="D5" s="5" t="s">
        <v>115</v>
      </c>
      <c r="E5" s="7">
        <v>0.0115</v>
      </c>
      <c r="F5" s="7">
        <v>0.0115</v>
      </c>
      <c r="G5" s="7"/>
      <c r="H5" s="7"/>
      <c r="I5" s="7"/>
      <c r="J5" s="7"/>
      <c r="K5" s="7"/>
      <c r="L5" s="7"/>
      <c r="M5" s="7"/>
      <c r="N5" s="7"/>
      <c r="O5" s="7"/>
      <c r="P5" s="7">
        <f>+E5+G5+J5+M5</f>
        <v>0.0115</v>
      </c>
      <c r="Q5" s="7">
        <f>+F5+I5+L5+O5</f>
        <v>0.0115</v>
      </c>
    </row>
    <row r="6" spans="2:17" ht="38.25">
      <c r="B6" s="43"/>
      <c r="C6" s="6" t="s">
        <v>112</v>
      </c>
      <c r="D6" s="5" t="s">
        <v>59</v>
      </c>
      <c r="E6" s="7">
        <v>0.005</v>
      </c>
      <c r="F6" s="7">
        <v>0.005</v>
      </c>
      <c r="G6" s="7"/>
      <c r="H6" s="7"/>
      <c r="I6" s="7"/>
      <c r="J6" s="7"/>
      <c r="K6" s="7"/>
      <c r="L6" s="7"/>
      <c r="M6" s="7"/>
      <c r="N6" s="7"/>
      <c r="O6" s="7"/>
      <c r="P6" s="7">
        <f>+E6+G6+J6+M6</f>
        <v>0.005</v>
      </c>
      <c r="Q6" s="7">
        <f>+F6+I6+L6+O6</f>
        <v>0.005</v>
      </c>
    </row>
    <row r="7" spans="2:17" ht="37.5" customHeight="1">
      <c r="B7" s="44"/>
      <c r="C7" s="6" t="s">
        <v>113</v>
      </c>
      <c r="D7" s="5" t="s">
        <v>116</v>
      </c>
      <c r="E7" s="7">
        <v>0.025</v>
      </c>
      <c r="F7" s="7">
        <v>0.025</v>
      </c>
      <c r="G7" s="7"/>
      <c r="H7" s="7"/>
      <c r="I7" s="7"/>
      <c r="J7" s="7"/>
      <c r="K7" s="7"/>
      <c r="L7" s="7"/>
      <c r="M7" s="7"/>
      <c r="N7" s="7"/>
      <c r="O7" s="7"/>
      <c r="P7" s="7">
        <f>+E7+G7+J7+M7</f>
        <v>0.025</v>
      </c>
      <c r="Q7" s="7">
        <f>+F7+I7+L7+O7</f>
        <v>0.025</v>
      </c>
    </row>
    <row r="8" spans="2:17" ht="15" customHeight="1">
      <c r="B8" s="8"/>
      <c r="C8" s="9" t="s">
        <v>3</v>
      </c>
      <c r="D8" s="6"/>
      <c r="E8" s="3">
        <f>SUM(E3:E7)</f>
        <v>0.2315</v>
      </c>
      <c r="F8" s="3">
        <f>SUM(F3:F7)</f>
        <v>0.2315</v>
      </c>
      <c r="G8" s="3">
        <f>SUM(G3:G7)</f>
        <v>0</v>
      </c>
      <c r="H8" s="3">
        <f aca="true" t="shared" si="0" ref="H8:O8">SUM(H3:H7)</f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>SUM(P3:P7)</f>
        <v>0.2315</v>
      </c>
      <c r="Q8" s="3">
        <f>SUM(Q3:Q7)</f>
        <v>0.2315</v>
      </c>
    </row>
    <row r="9" spans="2:17" ht="44.25" customHeight="1">
      <c r="B9" s="46" t="s">
        <v>38</v>
      </c>
      <c r="C9" s="6" t="s">
        <v>84</v>
      </c>
      <c r="D9" s="6" t="s">
        <v>85</v>
      </c>
      <c r="E9" s="7">
        <v>0.07</v>
      </c>
      <c r="F9" s="7">
        <v>0.07</v>
      </c>
      <c r="G9" s="7"/>
      <c r="H9" s="7"/>
      <c r="I9" s="7"/>
      <c r="J9" s="7"/>
      <c r="K9" s="7"/>
      <c r="L9" s="7"/>
      <c r="M9" s="7"/>
      <c r="N9" s="7"/>
      <c r="O9" s="7"/>
      <c r="P9" s="7">
        <f aca="true" t="shared" si="1" ref="P9:P14">+E9+G9+J9+M9</f>
        <v>0.07</v>
      </c>
      <c r="Q9" s="7">
        <f aca="true" t="shared" si="2" ref="Q9:Q14">+F9+I9+L9+O9</f>
        <v>0.07</v>
      </c>
    </row>
    <row r="10" spans="2:17" ht="31.5" customHeight="1">
      <c r="B10" s="47"/>
      <c r="C10" s="6" t="s">
        <v>86</v>
      </c>
      <c r="D10" s="6" t="s">
        <v>87</v>
      </c>
      <c r="E10" s="7">
        <v>0.09</v>
      </c>
      <c r="F10" s="7">
        <v>0.09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1"/>
        <v>0.09</v>
      </c>
      <c r="Q10" s="7">
        <f t="shared" si="2"/>
        <v>0.09</v>
      </c>
    </row>
    <row r="11" spans="2:17" ht="51">
      <c r="B11" s="47"/>
      <c r="C11" s="6" t="s">
        <v>88</v>
      </c>
      <c r="D11" s="6" t="s">
        <v>89</v>
      </c>
      <c r="E11" s="7">
        <v>0.1125</v>
      </c>
      <c r="F11" s="7">
        <v>0.1125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1"/>
        <v>0.1125</v>
      </c>
      <c r="Q11" s="7">
        <f t="shared" si="2"/>
        <v>0.1125</v>
      </c>
    </row>
    <row r="12" spans="2:17" ht="63" customHeight="1">
      <c r="B12" s="47"/>
      <c r="C12" s="6" t="s">
        <v>56</v>
      </c>
      <c r="D12" s="6" t="s">
        <v>57</v>
      </c>
      <c r="E12" s="7">
        <v>0.0175</v>
      </c>
      <c r="F12" s="7">
        <v>0.0175</v>
      </c>
      <c r="G12" s="7"/>
      <c r="H12" s="7"/>
      <c r="I12" s="7"/>
      <c r="J12" s="7"/>
      <c r="K12" s="7"/>
      <c r="L12" s="7"/>
      <c r="M12" s="7"/>
      <c r="N12" s="7"/>
      <c r="O12" s="7"/>
      <c r="P12" s="7">
        <f t="shared" si="1"/>
        <v>0.0175</v>
      </c>
      <c r="Q12" s="7">
        <f t="shared" si="2"/>
        <v>0.0175</v>
      </c>
    </row>
    <row r="13" spans="2:17" ht="45" customHeight="1">
      <c r="B13" s="47"/>
      <c r="C13" s="6" t="s">
        <v>58</v>
      </c>
      <c r="D13" s="6" t="s">
        <v>90</v>
      </c>
      <c r="E13" s="7">
        <v>0.0066</v>
      </c>
      <c r="F13" s="7">
        <v>0.0066</v>
      </c>
      <c r="G13" s="7"/>
      <c r="H13" s="7"/>
      <c r="I13" s="7"/>
      <c r="J13" s="7"/>
      <c r="K13" s="7"/>
      <c r="L13" s="7"/>
      <c r="M13" s="7"/>
      <c r="N13" s="7"/>
      <c r="O13" s="7"/>
      <c r="P13" s="7">
        <f t="shared" si="1"/>
        <v>0.0066</v>
      </c>
      <c r="Q13" s="7">
        <f t="shared" si="2"/>
        <v>0.0066</v>
      </c>
    </row>
    <row r="14" spans="2:17" ht="25.5">
      <c r="B14" s="47"/>
      <c r="C14" s="6" t="s">
        <v>71</v>
      </c>
      <c r="D14" s="6" t="s">
        <v>61</v>
      </c>
      <c r="E14" s="7">
        <v>0.025</v>
      </c>
      <c r="F14" s="7">
        <v>0.0059</v>
      </c>
      <c r="G14" s="7"/>
      <c r="H14" s="7"/>
      <c r="I14" s="7"/>
      <c r="J14" s="7"/>
      <c r="K14" s="7"/>
      <c r="L14" s="7"/>
      <c r="M14" s="7"/>
      <c r="N14" s="7"/>
      <c r="O14" s="7"/>
      <c r="P14" s="7">
        <f t="shared" si="1"/>
        <v>0.025</v>
      </c>
      <c r="Q14" s="7">
        <f t="shared" si="2"/>
        <v>0.0059</v>
      </c>
    </row>
    <row r="15" spans="2:17" ht="15" customHeight="1">
      <c r="B15" s="19"/>
      <c r="C15" s="9" t="s">
        <v>3</v>
      </c>
      <c r="D15" s="18"/>
      <c r="E15" s="3">
        <f aca="true" t="shared" si="3" ref="E15:Q15">SUM(E9:E14)</f>
        <v>0.32160000000000005</v>
      </c>
      <c r="F15" s="3">
        <f t="shared" si="3"/>
        <v>0.30250000000000005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0</v>
      </c>
      <c r="N15" s="3">
        <f t="shared" si="3"/>
        <v>0</v>
      </c>
      <c r="O15" s="3">
        <f t="shared" si="3"/>
        <v>0</v>
      </c>
      <c r="P15" s="3">
        <f t="shared" si="3"/>
        <v>0.32160000000000005</v>
      </c>
      <c r="Q15" s="3">
        <f t="shared" si="3"/>
        <v>0.30250000000000005</v>
      </c>
    </row>
    <row r="16" spans="2:17" ht="54" customHeight="1">
      <c r="B16" s="42" t="s">
        <v>39</v>
      </c>
      <c r="C16" s="6" t="s">
        <v>162</v>
      </c>
      <c r="D16" s="6" t="s">
        <v>205</v>
      </c>
      <c r="E16" s="7">
        <v>0.0875</v>
      </c>
      <c r="F16" s="7">
        <v>0.0875</v>
      </c>
      <c r="G16" s="7"/>
      <c r="H16" s="7"/>
      <c r="I16" s="7"/>
      <c r="J16" s="7"/>
      <c r="K16" s="7"/>
      <c r="L16" s="7"/>
      <c r="M16" s="7"/>
      <c r="N16" s="7"/>
      <c r="O16" s="7"/>
      <c r="P16" s="7">
        <f aca="true" t="shared" si="4" ref="P16:P22">+E16+G16+J16+M16</f>
        <v>0.0875</v>
      </c>
      <c r="Q16" s="7">
        <f aca="true" t="shared" si="5" ref="Q16:Q22">+F16+I16+L16+O16</f>
        <v>0.0875</v>
      </c>
    </row>
    <row r="17" spans="2:17" ht="57" customHeight="1">
      <c r="B17" s="43"/>
      <c r="C17" s="6" t="s">
        <v>163</v>
      </c>
      <c r="D17" s="6" t="s">
        <v>206</v>
      </c>
      <c r="E17" s="7">
        <v>0.0266</v>
      </c>
      <c r="F17" s="7">
        <v>0.0266</v>
      </c>
      <c r="G17" s="7"/>
      <c r="H17" s="7"/>
      <c r="I17" s="7"/>
      <c r="J17" s="7"/>
      <c r="K17" s="7"/>
      <c r="L17" s="7"/>
      <c r="M17" s="7"/>
      <c r="N17" s="7"/>
      <c r="O17" s="7"/>
      <c r="P17" s="7">
        <f t="shared" si="4"/>
        <v>0.0266</v>
      </c>
      <c r="Q17" s="7">
        <f t="shared" si="5"/>
        <v>0.0266</v>
      </c>
    </row>
    <row r="18" spans="2:17" ht="67.5" customHeight="1">
      <c r="B18" s="43"/>
      <c r="C18" s="6" t="s">
        <v>164</v>
      </c>
      <c r="D18" s="6" t="s">
        <v>207</v>
      </c>
      <c r="E18" s="7">
        <v>0.0505</v>
      </c>
      <c r="F18" s="7">
        <v>0.0505</v>
      </c>
      <c r="G18" s="7"/>
      <c r="H18" s="7"/>
      <c r="I18" s="7"/>
      <c r="J18" s="7"/>
      <c r="K18" s="7"/>
      <c r="L18" s="7"/>
      <c r="M18" s="7"/>
      <c r="N18" s="7"/>
      <c r="O18" s="7"/>
      <c r="P18" s="7">
        <f t="shared" si="4"/>
        <v>0.0505</v>
      </c>
      <c r="Q18" s="7">
        <f t="shared" si="5"/>
        <v>0.0505</v>
      </c>
    </row>
    <row r="19" spans="2:17" ht="54" customHeight="1">
      <c r="B19" s="43"/>
      <c r="C19" s="6" t="s">
        <v>165</v>
      </c>
      <c r="D19" s="6" t="s">
        <v>208</v>
      </c>
      <c r="E19" s="7">
        <v>0.0375</v>
      </c>
      <c r="F19" s="7">
        <v>0.0375</v>
      </c>
      <c r="G19" s="7"/>
      <c r="H19" s="7"/>
      <c r="I19" s="7"/>
      <c r="J19" s="7"/>
      <c r="K19" s="7"/>
      <c r="L19" s="7"/>
      <c r="M19" s="7"/>
      <c r="N19" s="7"/>
      <c r="O19" s="7"/>
      <c r="P19" s="7">
        <f t="shared" si="4"/>
        <v>0.0375</v>
      </c>
      <c r="Q19" s="7">
        <f t="shared" si="5"/>
        <v>0.0375</v>
      </c>
    </row>
    <row r="20" spans="2:17" ht="63" customHeight="1">
      <c r="B20" s="43"/>
      <c r="C20" s="6" t="s">
        <v>56</v>
      </c>
      <c r="D20" s="6" t="s">
        <v>57</v>
      </c>
      <c r="E20" s="7">
        <v>0.0151</v>
      </c>
      <c r="F20" s="7">
        <v>0.0151</v>
      </c>
      <c r="G20" s="7"/>
      <c r="H20" s="7"/>
      <c r="I20" s="7"/>
      <c r="J20" s="7"/>
      <c r="K20" s="7"/>
      <c r="L20" s="7"/>
      <c r="M20" s="7"/>
      <c r="N20" s="7"/>
      <c r="O20" s="7"/>
      <c r="P20" s="7">
        <f t="shared" si="4"/>
        <v>0.0151</v>
      </c>
      <c r="Q20" s="7">
        <f t="shared" si="5"/>
        <v>0.0151</v>
      </c>
    </row>
    <row r="21" spans="2:17" ht="45" customHeight="1">
      <c r="B21" s="43"/>
      <c r="C21" s="6" t="s">
        <v>70</v>
      </c>
      <c r="D21" s="6" t="s">
        <v>59</v>
      </c>
      <c r="E21" s="7">
        <v>0.0045</v>
      </c>
      <c r="F21" s="7">
        <v>0.0045</v>
      </c>
      <c r="G21" s="7"/>
      <c r="H21" s="7"/>
      <c r="I21" s="7"/>
      <c r="J21" s="7"/>
      <c r="K21" s="7"/>
      <c r="L21" s="7"/>
      <c r="M21" s="7"/>
      <c r="N21" s="7"/>
      <c r="O21" s="7"/>
      <c r="P21" s="7">
        <f t="shared" si="4"/>
        <v>0.0045</v>
      </c>
      <c r="Q21" s="7">
        <f t="shared" si="5"/>
        <v>0.0045</v>
      </c>
    </row>
    <row r="22" spans="2:17" ht="25.5">
      <c r="B22" s="44"/>
      <c r="C22" s="6" t="s">
        <v>71</v>
      </c>
      <c r="D22" s="6" t="s">
        <v>61</v>
      </c>
      <c r="E22" s="7">
        <v>0.0576</v>
      </c>
      <c r="F22" s="7">
        <v>0.0353</v>
      </c>
      <c r="G22" s="7"/>
      <c r="H22" s="7"/>
      <c r="I22" s="7"/>
      <c r="J22" s="7"/>
      <c r="K22" s="7"/>
      <c r="L22" s="7"/>
      <c r="M22" s="7"/>
      <c r="N22" s="7"/>
      <c r="O22" s="20"/>
      <c r="P22" s="7">
        <f t="shared" si="4"/>
        <v>0.0576</v>
      </c>
      <c r="Q22" s="7">
        <f t="shared" si="5"/>
        <v>0.0353</v>
      </c>
    </row>
    <row r="23" spans="2:17" ht="15" customHeight="1">
      <c r="B23" s="8"/>
      <c r="C23" s="9" t="s">
        <v>3</v>
      </c>
      <c r="D23" s="6"/>
      <c r="E23" s="3">
        <f aca="true" t="shared" si="6" ref="E23:Q23">SUM(E16:E22)</f>
        <v>0.2793</v>
      </c>
      <c r="F23" s="3">
        <f t="shared" si="6"/>
        <v>0.257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3">
        <f t="shared" si="6"/>
        <v>0</v>
      </c>
      <c r="K23" s="3">
        <f t="shared" si="6"/>
        <v>0</v>
      </c>
      <c r="L23" s="3">
        <f t="shared" si="6"/>
        <v>0</v>
      </c>
      <c r="M23" s="3">
        <f t="shared" si="6"/>
        <v>0</v>
      </c>
      <c r="N23" s="3">
        <f t="shared" si="6"/>
        <v>0</v>
      </c>
      <c r="O23" s="3">
        <f t="shared" si="6"/>
        <v>0</v>
      </c>
      <c r="P23" s="3">
        <f t="shared" si="6"/>
        <v>0.2793</v>
      </c>
      <c r="Q23" s="3">
        <f t="shared" si="6"/>
        <v>0.257</v>
      </c>
    </row>
    <row r="24" spans="2:17" ht="80.25" customHeight="1">
      <c r="B24" s="42" t="s">
        <v>40</v>
      </c>
      <c r="C24" s="6" t="s">
        <v>137</v>
      </c>
      <c r="D24" s="6" t="s">
        <v>209</v>
      </c>
      <c r="E24" s="7">
        <v>0.1426</v>
      </c>
      <c r="F24" s="7">
        <v>0.1426</v>
      </c>
      <c r="G24" s="7"/>
      <c r="H24" s="7"/>
      <c r="I24" s="7"/>
      <c r="J24" s="7"/>
      <c r="K24" s="7"/>
      <c r="L24" s="7"/>
      <c r="M24" s="7"/>
      <c r="N24" s="7"/>
      <c r="O24" s="7"/>
      <c r="P24" s="7">
        <f>+E24+G24+J24+M24</f>
        <v>0.1426</v>
      </c>
      <c r="Q24" s="7">
        <f>+F24+I24+L24+O24</f>
        <v>0.1426</v>
      </c>
    </row>
    <row r="25" spans="2:17" ht="87.75" customHeight="1">
      <c r="B25" s="43"/>
      <c r="C25" s="6" t="s">
        <v>138</v>
      </c>
      <c r="D25" s="6" t="s">
        <v>210</v>
      </c>
      <c r="E25" s="7">
        <v>0.075</v>
      </c>
      <c r="F25" s="7">
        <v>0.075</v>
      </c>
      <c r="G25" s="7"/>
      <c r="H25" s="7"/>
      <c r="I25" s="7"/>
      <c r="J25" s="7"/>
      <c r="K25" s="7"/>
      <c r="L25" s="7"/>
      <c r="M25" s="7"/>
      <c r="N25" s="7"/>
      <c r="O25" s="7"/>
      <c r="P25" s="7">
        <f>+E25+G25+J25+M25</f>
        <v>0.075</v>
      </c>
      <c r="Q25" s="7">
        <f>+F25+I25+L25+O25</f>
        <v>0.075</v>
      </c>
    </row>
    <row r="26" spans="2:17" ht="54.75" customHeight="1">
      <c r="B26" s="43"/>
      <c r="C26" s="6" t="s">
        <v>56</v>
      </c>
      <c r="D26" s="6" t="s">
        <v>57</v>
      </c>
      <c r="E26" s="7">
        <v>0.0136</v>
      </c>
      <c r="F26" s="7">
        <v>0.0135</v>
      </c>
      <c r="G26" s="7"/>
      <c r="H26" s="7"/>
      <c r="I26" s="7"/>
      <c r="J26" s="7"/>
      <c r="K26" s="7"/>
      <c r="L26" s="7"/>
      <c r="M26" s="7"/>
      <c r="N26" s="7"/>
      <c r="O26" s="7"/>
      <c r="P26" s="7">
        <f>+E26+G26+J26+M26</f>
        <v>0.0136</v>
      </c>
      <c r="Q26" s="7">
        <f>+F26+I26+L26+O26</f>
        <v>0.0135</v>
      </c>
    </row>
    <row r="27" spans="2:17" ht="44.25" customHeight="1">
      <c r="B27" s="43"/>
      <c r="C27" s="6" t="s">
        <v>70</v>
      </c>
      <c r="D27" s="6" t="s">
        <v>59</v>
      </c>
      <c r="E27" s="7">
        <v>0</v>
      </c>
      <c r="F27" s="7">
        <v>0</v>
      </c>
      <c r="G27" s="7"/>
      <c r="H27" s="7"/>
      <c r="I27" s="7"/>
      <c r="J27" s="7"/>
      <c r="K27" s="7"/>
      <c r="L27" s="7"/>
      <c r="M27" s="7"/>
      <c r="N27" s="7"/>
      <c r="O27" s="7"/>
      <c r="P27" s="7">
        <f>+E27+G27+J27+M27</f>
        <v>0</v>
      </c>
      <c r="Q27" s="7">
        <f>+F27+I27+L27+O27</f>
        <v>0</v>
      </c>
    </row>
    <row r="28" spans="2:17" ht="25.5">
      <c r="B28" s="43"/>
      <c r="C28" s="6" t="s">
        <v>71</v>
      </c>
      <c r="D28" s="6" t="s">
        <v>61</v>
      </c>
      <c r="E28" s="7">
        <v>0.0946</v>
      </c>
      <c r="F28" s="7">
        <v>0.0857</v>
      </c>
      <c r="G28" s="7"/>
      <c r="H28" s="7"/>
      <c r="I28" s="7"/>
      <c r="J28" s="7"/>
      <c r="K28" s="7"/>
      <c r="L28" s="7"/>
      <c r="M28" s="7"/>
      <c r="N28" s="7"/>
      <c r="O28" s="7"/>
      <c r="P28" s="7">
        <f>+E28+G28+J28+M28</f>
        <v>0.0946</v>
      </c>
      <c r="Q28" s="7">
        <f>+F28+I28+L28+O28</f>
        <v>0.0857</v>
      </c>
    </row>
    <row r="29" spans="2:17" ht="15" customHeight="1">
      <c r="B29" s="8"/>
      <c r="C29" s="10" t="s">
        <v>3</v>
      </c>
      <c r="D29" s="6"/>
      <c r="E29" s="3">
        <f aca="true" t="shared" si="7" ref="E29:Q29">SUM(E24:E28)</f>
        <v>0.32580000000000003</v>
      </c>
      <c r="F29" s="3">
        <f t="shared" si="7"/>
        <v>0.3168</v>
      </c>
      <c r="G29" s="3">
        <f t="shared" si="7"/>
        <v>0</v>
      </c>
      <c r="H29" s="3">
        <f t="shared" si="7"/>
        <v>0</v>
      </c>
      <c r="I29" s="3">
        <f t="shared" si="7"/>
        <v>0</v>
      </c>
      <c r="J29" s="3">
        <f t="shared" si="7"/>
        <v>0</v>
      </c>
      <c r="K29" s="3">
        <f t="shared" si="7"/>
        <v>0</v>
      </c>
      <c r="L29" s="3">
        <f t="shared" si="7"/>
        <v>0</v>
      </c>
      <c r="M29" s="3">
        <f t="shared" si="7"/>
        <v>0</v>
      </c>
      <c r="N29" s="3">
        <f t="shared" si="7"/>
        <v>0</v>
      </c>
      <c r="O29" s="3">
        <f t="shared" si="7"/>
        <v>0</v>
      </c>
      <c r="P29" s="3">
        <f t="shared" si="7"/>
        <v>0.32580000000000003</v>
      </c>
      <c r="Q29" s="3">
        <f t="shared" si="7"/>
        <v>0.3168</v>
      </c>
    </row>
    <row r="30" spans="2:17" ht="84" customHeight="1">
      <c r="B30" s="42" t="s">
        <v>41</v>
      </c>
      <c r="C30" s="6" t="s">
        <v>168</v>
      </c>
      <c r="D30" s="6" t="s">
        <v>166</v>
      </c>
      <c r="E30" s="7">
        <v>0.0667</v>
      </c>
      <c r="F30" s="7">
        <v>0.0667</v>
      </c>
      <c r="G30" s="7"/>
      <c r="H30" s="7"/>
      <c r="I30" s="7"/>
      <c r="J30" s="7"/>
      <c r="K30" s="7"/>
      <c r="L30" s="7"/>
      <c r="M30" s="7"/>
      <c r="N30" s="7"/>
      <c r="O30" s="7"/>
      <c r="P30" s="7">
        <f>+E30+G30+J30+M30</f>
        <v>0.0667</v>
      </c>
      <c r="Q30" s="7">
        <f>+F30+I30+L30+O30</f>
        <v>0.0667</v>
      </c>
    </row>
    <row r="31" spans="2:17" ht="64.5" customHeight="1">
      <c r="B31" s="43"/>
      <c r="C31" s="6" t="s">
        <v>169</v>
      </c>
      <c r="D31" s="6" t="s">
        <v>167</v>
      </c>
      <c r="E31" s="7">
        <v>0.0808</v>
      </c>
      <c r="F31" s="7">
        <v>0.0808</v>
      </c>
      <c r="G31" s="7"/>
      <c r="H31" s="7"/>
      <c r="I31" s="7"/>
      <c r="J31" s="7"/>
      <c r="K31" s="7"/>
      <c r="L31" s="7"/>
      <c r="M31" s="7"/>
      <c r="N31" s="7"/>
      <c r="O31" s="7"/>
      <c r="P31" s="7">
        <f>+E31+G31+J31+M31</f>
        <v>0.0808</v>
      </c>
      <c r="Q31" s="7">
        <f>+F31+I31+L31+O31</f>
        <v>0.0808</v>
      </c>
    </row>
    <row r="32" spans="2:17" ht="30" customHeight="1">
      <c r="B32" s="43"/>
      <c r="C32" s="6" t="s">
        <v>56</v>
      </c>
      <c r="D32" s="6" t="s">
        <v>57</v>
      </c>
      <c r="E32" s="7">
        <v>0.0148</v>
      </c>
      <c r="F32" s="7">
        <v>0.0133</v>
      </c>
      <c r="G32" s="7"/>
      <c r="H32" s="7"/>
      <c r="I32" s="7"/>
      <c r="J32" s="7"/>
      <c r="K32" s="7"/>
      <c r="L32" s="7"/>
      <c r="M32" s="7"/>
      <c r="N32" s="7"/>
      <c r="O32" s="7"/>
      <c r="P32" s="7">
        <f>+E32+G32+J32+M32</f>
        <v>0.0148</v>
      </c>
      <c r="Q32" s="7">
        <f>+F32+I32+L32+O32</f>
        <v>0.0133</v>
      </c>
    </row>
    <row r="33" spans="2:17" ht="37.5" customHeight="1">
      <c r="B33" s="43"/>
      <c r="C33" s="6" t="s">
        <v>70</v>
      </c>
      <c r="D33" s="6" t="s">
        <v>59</v>
      </c>
      <c r="E33" s="7">
        <v>0.005</v>
      </c>
      <c r="F33" s="7">
        <v>0.005</v>
      </c>
      <c r="G33" s="7"/>
      <c r="H33" s="7"/>
      <c r="I33" s="7"/>
      <c r="J33" s="7"/>
      <c r="K33" s="7"/>
      <c r="L33" s="7"/>
      <c r="M33" s="7"/>
      <c r="N33" s="7"/>
      <c r="O33" s="7"/>
      <c r="P33" s="7">
        <f>+E33+G33+J33+M33</f>
        <v>0.005</v>
      </c>
      <c r="Q33" s="7">
        <f>+F33+I33+L33+O33</f>
        <v>0.005</v>
      </c>
    </row>
    <row r="34" spans="2:17" ht="25.5">
      <c r="B34" s="43"/>
      <c r="C34" s="6" t="s">
        <v>71</v>
      </c>
      <c r="D34" s="6" t="s">
        <v>61</v>
      </c>
      <c r="E34" s="7">
        <v>0.025</v>
      </c>
      <c r="F34" s="7">
        <v>0.0212</v>
      </c>
      <c r="G34" s="7"/>
      <c r="H34" s="7"/>
      <c r="I34" s="7"/>
      <c r="J34" s="7"/>
      <c r="K34" s="7"/>
      <c r="L34" s="7"/>
      <c r="M34" s="7"/>
      <c r="N34" s="7"/>
      <c r="O34" s="7"/>
      <c r="P34" s="7">
        <f>+E34+G34+J34+M34</f>
        <v>0.025</v>
      </c>
      <c r="Q34" s="7">
        <f>+F34+I34+L34+O34</f>
        <v>0.0212</v>
      </c>
    </row>
    <row r="35" spans="2:17" ht="15" customHeight="1">
      <c r="B35" s="8"/>
      <c r="C35" s="10" t="s">
        <v>3</v>
      </c>
      <c r="D35" s="6"/>
      <c r="E35" s="3">
        <f aca="true" t="shared" si="8" ref="E35:Q35">SUM(E30:E34)</f>
        <v>0.1923</v>
      </c>
      <c r="F35" s="3">
        <f t="shared" si="8"/>
        <v>0.187</v>
      </c>
      <c r="G35" s="3">
        <f t="shared" si="8"/>
        <v>0</v>
      </c>
      <c r="H35" s="3">
        <f t="shared" si="8"/>
        <v>0</v>
      </c>
      <c r="I35" s="3">
        <f t="shared" si="8"/>
        <v>0</v>
      </c>
      <c r="J35" s="3">
        <f t="shared" si="8"/>
        <v>0</v>
      </c>
      <c r="K35" s="3">
        <f t="shared" si="8"/>
        <v>0</v>
      </c>
      <c r="L35" s="3">
        <f t="shared" si="8"/>
        <v>0</v>
      </c>
      <c r="M35" s="3">
        <f t="shared" si="8"/>
        <v>0</v>
      </c>
      <c r="N35" s="3">
        <f t="shared" si="8"/>
        <v>0</v>
      </c>
      <c r="O35" s="3">
        <f t="shared" si="8"/>
        <v>0</v>
      </c>
      <c r="P35" s="3">
        <f t="shared" si="8"/>
        <v>0.1923</v>
      </c>
      <c r="Q35" s="3">
        <f t="shared" si="8"/>
        <v>0.187</v>
      </c>
    </row>
    <row r="36" spans="2:17" ht="46.5" customHeight="1">
      <c r="B36" s="42" t="s">
        <v>62</v>
      </c>
      <c r="C36" s="6" t="s">
        <v>134</v>
      </c>
      <c r="D36" s="6" t="s">
        <v>211</v>
      </c>
      <c r="E36" s="7">
        <v>0.0113</v>
      </c>
      <c r="F36" s="7">
        <v>0.0113</v>
      </c>
      <c r="G36" s="7"/>
      <c r="H36" s="7"/>
      <c r="I36" s="7"/>
      <c r="J36" s="7"/>
      <c r="K36" s="7"/>
      <c r="L36" s="7"/>
      <c r="M36" s="7"/>
      <c r="N36" s="7"/>
      <c r="O36" s="7"/>
      <c r="P36" s="7">
        <f aca="true" t="shared" si="9" ref="P36:P46">+E36+G36+J36+M36</f>
        <v>0.0113</v>
      </c>
      <c r="Q36" s="7">
        <f aca="true" t="shared" si="10" ref="Q36:Q46">+F36+I36+L36+O36</f>
        <v>0.0113</v>
      </c>
    </row>
    <row r="37" spans="2:17" ht="57" customHeight="1">
      <c r="B37" s="43"/>
      <c r="C37" s="6" t="s">
        <v>129</v>
      </c>
      <c r="D37" s="6" t="s">
        <v>212</v>
      </c>
      <c r="E37" s="7">
        <v>0.0383</v>
      </c>
      <c r="F37" s="7">
        <v>0.0333</v>
      </c>
      <c r="G37" s="7"/>
      <c r="H37" s="7"/>
      <c r="I37" s="7"/>
      <c r="J37" s="7"/>
      <c r="K37" s="7"/>
      <c r="L37" s="7"/>
      <c r="M37" s="7"/>
      <c r="N37" s="7"/>
      <c r="O37" s="7"/>
      <c r="P37" s="7">
        <f>+E37+G37+J37+M37</f>
        <v>0.0383</v>
      </c>
      <c r="Q37" s="7">
        <f>+F37+I37+L37+O37</f>
        <v>0.0333</v>
      </c>
    </row>
    <row r="38" spans="2:17" ht="57.75" customHeight="1">
      <c r="B38" s="43"/>
      <c r="C38" s="6" t="s">
        <v>130</v>
      </c>
      <c r="D38" s="6" t="s">
        <v>213</v>
      </c>
      <c r="E38" s="7">
        <v>0.0437</v>
      </c>
      <c r="F38" s="7">
        <v>0.0437</v>
      </c>
      <c r="G38" s="7"/>
      <c r="H38" s="7"/>
      <c r="I38" s="7"/>
      <c r="J38" s="7"/>
      <c r="K38" s="7"/>
      <c r="L38" s="7"/>
      <c r="M38" s="7"/>
      <c r="N38" s="7"/>
      <c r="O38" s="7"/>
      <c r="P38" s="7">
        <f>+E38+G38+J38+M38</f>
        <v>0.0437</v>
      </c>
      <c r="Q38" s="7">
        <f>+F38+I38+L38+O38</f>
        <v>0.0437</v>
      </c>
    </row>
    <row r="39" spans="2:17" ht="48.75" customHeight="1">
      <c r="B39" s="43"/>
      <c r="C39" s="6" t="s">
        <v>131</v>
      </c>
      <c r="D39" s="6" t="s">
        <v>214</v>
      </c>
      <c r="E39" s="7">
        <v>0.0181</v>
      </c>
      <c r="F39" s="7">
        <v>0.0181</v>
      </c>
      <c r="G39" s="7"/>
      <c r="H39" s="7"/>
      <c r="I39" s="7"/>
      <c r="J39" s="7"/>
      <c r="K39" s="7"/>
      <c r="L39" s="7"/>
      <c r="M39" s="7"/>
      <c r="N39" s="7"/>
      <c r="O39" s="7"/>
      <c r="P39" s="7">
        <f>+E39+G39+J39+M39</f>
        <v>0.0181</v>
      </c>
      <c r="Q39" s="7">
        <f>+F39+I39+L39+O39</f>
        <v>0.0181</v>
      </c>
    </row>
    <row r="40" spans="2:17" ht="36" customHeight="1">
      <c r="B40" s="43"/>
      <c r="C40" s="6" t="s">
        <v>132</v>
      </c>
      <c r="D40" s="6" t="s">
        <v>215</v>
      </c>
      <c r="E40" s="7">
        <v>0.0181</v>
      </c>
      <c r="F40" s="7">
        <v>0.0181</v>
      </c>
      <c r="G40" s="7"/>
      <c r="H40" s="7"/>
      <c r="I40" s="7"/>
      <c r="J40" s="7"/>
      <c r="K40" s="7"/>
      <c r="L40" s="7"/>
      <c r="M40" s="7"/>
      <c r="N40" s="7"/>
      <c r="O40" s="7"/>
      <c r="P40" s="7">
        <f>+E40+G40+J40+M40</f>
        <v>0.0181</v>
      </c>
      <c r="Q40" s="7">
        <f>+F40+I40+L40+O40</f>
        <v>0.0181</v>
      </c>
    </row>
    <row r="41" spans="2:17" ht="42" customHeight="1">
      <c r="B41" s="43"/>
      <c r="C41" s="6" t="s">
        <v>133</v>
      </c>
      <c r="D41" s="6" t="s">
        <v>216</v>
      </c>
      <c r="E41" s="7">
        <v>0.03</v>
      </c>
      <c r="F41" s="7">
        <v>0.03</v>
      </c>
      <c r="G41" s="7"/>
      <c r="H41" s="7"/>
      <c r="I41" s="7"/>
      <c r="J41" s="7"/>
      <c r="K41" s="7"/>
      <c r="L41" s="7"/>
      <c r="M41" s="7"/>
      <c r="N41" s="7"/>
      <c r="O41" s="7"/>
      <c r="P41" s="7">
        <f t="shared" si="9"/>
        <v>0.03</v>
      </c>
      <c r="Q41" s="7">
        <f t="shared" si="10"/>
        <v>0.03</v>
      </c>
    </row>
    <row r="42" spans="2:17" ht="57" customHeight="1">
      <c r="B42" s="43"/>
      <c r="C42" s="6" t="s">
        <v>135</v>
      </c>
      <c r="D42" s="6" t="s">
        <v>217</v>
      </c>
      <c r="E42" s="7">
        <v>0.0333</v>
      </c>
      <c r="F42" s="7">
        <v>0.0333</v>
      </c>
      <c r="G42" s="7"/>
      <c r="H42" s="7"/>
      <c r="I42" s="7"/>
      <c r="J42" s="7"/>
      <c r="K42" s="7"/>
      <c r="L42" s="7"/>
      <c r="M42" s="7"/>
      <c r="N42" s="7"/>
      <c r="O42" s="7"/>
      <c r="P42" s="7">
        <f t="shared" si="9"/>
        <v>0.0333</v>
      </c>
      <c r="Q42" s="7">
        <f t="shared" si="10"/>
        <v>0.0333</v>
      </c>
    </row>
    <row r="43" spans="2:17" ht="76.5" customHeight="1">
      <c r="B43" s="43"/>
      <c r="C43" s="6" t="s">
        <v>136</v>
      </c>
      <c r="D43" s="6" t="s">
        <v>218</v>
      </c>
      <c r="E43" s="7">
        <v>0.0667</v>
      </c>
      <c r="F43" s="7">
        <v>0.0667</v>
      </c>
      <c r="G43" s="7"/>
      <c r="H43" s="7"/>
      <c r="I43" s="7"/>
      <c r="J43" s="7"/>
      <c r="K43" s="7"/>
      <c r="L43" s="7"/>
      <c r="M43" s="7"/>
      <c r="N43" s="7"/>
      <c r="O43" s="7"/>
      <c r="P43" s="7">
        <f t="shared" si="9"/>
        <v>0.0667</v>
      </c>
      <c r="Q43" s="7">
        <f t="shared" si="10"/>
        <v>0.0667</v>
      </c>
    </row>
    <row r="44" spans="2:17" ht="46.5" customHeight="1">
      <c r="B44" s="43"/>
      <c r="C44" s="6" t="s">
        <v>56</v>
      </c>
      <c r="D44" s="6" t="s">
        <v>57</v>
      </c>
      <c r="E44" s="7">
        <v>0.0175</v>
      </c>
      <c r="F44" s="7">
        <v>0.0175</v>
      </c>
      <c r="G44" s="7"/>
      <c r="H44" s="7"/>
      <c r="I44" s="7"/>
      <c r="J44" s="7"/>
      <c r="K44" s="7"/>
      <c r="L44" s="7"/>
      <c r="M44" s="7"/>
      <c r="N44" s="7"/>
      <c r="O44" s="7"/>
      <c r="P44" s="7">
        <f t="shared" si="9"/>
        <v>0.0175</v>
      </c>
      <c r="Q44" s="7">
        <f t="shared" si="10"/>
        <v>0.0175</v>
      </c>
    </row>
    <row r="45" spans="2:17" ht="37.5" customHeight="1">
      <c r="B45" s="43"/>
      <c r="C45" s="6" t="s">
        <v>58</v>
      </c>
      <c r="D45" s="6" t="s">
        <v>90</v>
      </c>
      <c r="E45" s="7">
        <v>0.0038</v>
      </c>
      <c r="F45" s="7">
        <v>0.0038</v>
      </c>
      <c r="G45" s="7"/>
      <c r="H45" s="7"/>
      <c r="I45" s="7"/>
      <c r="J45" s="7"/>
      <c r="K45" s="7"/>
      <c r="L45" s="7"/>
      <c r="M45" s="7"/>
      <c r="N45" s="7"/>
      <c r="O45" s="7"/>
      <c r="P45" s="7">
        <f t="shared" si="9"/>
        <v>0.0038</v>
      </c>
      <c r="Q45" s="7">
        <f t="shared" si="10"/>
        <v>0.0038</v>
      </c>
    </row>
    <row r="46" spans="2:17" ht="15" customHeight="1">
      <c r="B46" s="44"/>
      <c r="C46" s="6" t="s">
        <v>71</v>
      </c>
      <c r="D46" s="6" t="s">
        <v>61</v>
      </c>
      <c r="E46" s="7">
        <v>0.0011</v>
      </c>
      <c r="F46" s="7">
        <v>0.0017</v>
      </c>
      <c r="G46" s="7">
        <v>0.0013</v>
      </c>
      <c r="H46" s="7">
        <v>0.0007</v>
      </c>
      <c r="I46" s="7"/>
      <c r="J46" s="7">
        <v>0</v>
      </c>
      <c r="K46" s="7"/>
      <c r="L46" s="7"/>
      <c r="M46" s="7">
        <v>0.0976</v>
      </c>
      <c r="N46" s="7"/>
      <c r="O46" s="7"/>
      <c r="P46" s="7">
        <f t="shared" si="9"/>
        <v>0.1</v>
      </c>
      <c r="Q46" s="7">
        <f t="shared" si="10"/>
        <v>0.0017</v>
      </c>
    </row>
    <row r="47" spans="2:17" ht="15" customHeight="1">
      <c r="B47" s="23"/>
      <c r="C47" s="10" t="s">
        <v>3</v>
      </c>
      <c r="D47" s="6"/>
      <c r="E47" s="3">
        <f aca="true" t="shared" si="11" ref="E47:Q47">SUM(E36:E46)</f>
        <v>0.28190000000000004</v>
      </c>
      <c r="F47" s="3">
        <f t="shared" si="11"/>
        <v>0.2775</v>
      </c>
      <c r="G47" s="3">
        <f t="shared" si="11"/>
        <v>0.0013</v>
      </c>
      <c r="H47" s="3">
        <f t="shared" si="11"/>
        <v>0.0007</v>
      </c>
      <c r="I47" s="3">
        <f t="shared" si="11"/>
        <v>0</v>
      </c>
      <c r="J47" s="3">
        <f t="shared" si="11"/>
        <v>0</v>
      </c>
      <c r="K47" s="3">
        <f t="shared" si="11"/>
        <v>0</v>
      </c>
      <c r="L47" s="3">
        <f t="shared" si="11"/>
        <v>0</v>
      </c>
      <c r="M47" s="3">
        <f t="shared" si="11"/>
        <v>0.0976</v>
      </c>
      <c r="N47" s="3">
        <f t="shared" si="11"/>
        <v>0</v>
      </c>
      <c r="O47" s="3">
        <f t="shared" si="11"/>
        <v>0</v>
      </c>
      <c r="P47" s="3">
        <f t="shared" si="11"/>
        <v>0.3808</v>
      </c>
      <c r="Q47" s="3">
        <f t="shared" si="11"/>
        <v>0.2775</v>
      </c>
    </row>
    <row r="48" spans="2:17" ht="15" customHeight="1">
      <c r="B48" s="24"/>
      <c r="C48" s="10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ht="15">
      <c r="C49" s="25"/>
    </row>
  </sheetData>
  <sheetProtection/>
  <mergeCells count="9">
    <mergeCell ref="B24:B28"/>
    <mergeCell ref="B30:B34"/>
    <mergeCell ref="B36:B46"/>
    <mergeCell ref="P1:Q1"/>
    <mergeCell ref="B9:B14"/>
    <mergeCell ref="B3:B7"/>
    <mergeCell ref="B16:B22"/>
    <mergeCell ref="J1:O1"/>
    <mergeCell ref="C1:I1"/>
  </mergeCells>
  <hyperlinks>
    <hyperlink ref="D5" location="'HV - M2'!A1" display="Acciones necesarias para el Mantenimiento y Sostenibilidad del Sistema Integrado de Gestión realizadas en el periodo."/>
    <hyperlink ref="D3" location="'HV - M1'!A1" display="Gestión  Proceso Asegurar Salud"/>
    <hyperlink ref="D6" location="'HV - M3'!A1" display="Medicion del Desarrollo Institucional de la Secretaria Distrital de Salud coordinado."/>
    <hyperlink ref="D7" location="'HV - M4'!A1" display="Porcentaje de cumplimiento en el cumplimiento del monitoreo y reporte del PAA. "/>
    <hyperlink ref="D4" location="'HV - M1'!A1" display="Gestión  Proceso Asegurar Salud"/>
    <hyperlink ref="D21" location="'Desarrollo Institucional'!A1" display="Medición del Desarrollo Institucional de la Secretaría Distrital de Salud coordinada"/>
    <hyperlink ref="D27" location="'Desarrollo Institucional'!A1" display="Medición del Desarrollo Institucional de la Secretaría Distrital de Salud coordinada"/>
    <hyperlink ref="D33" location="'Desarrollo Institucional'!A1" display="Medición del Desarrollo Institucional de la Secretaría Distrital de Salud coordinada"/>
  </hyperlinks>
  <printOptions/>
  <pageMargins left="0.7" right="0.7" top="0.75" bottom="0.75" header="0.3" footer="0.3"/>
  <pageSetup fitToHeight="1" fitToWidth="1" orientation="landscape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8"/>
  <sheetViews>
    <sheetView zoomScalePageLayoutView="0" workbookViewId="0" topLeftCell="A4">
      <selection activeCell="B3" sqref="B3"/>
    </sheetView>
  </sheetViews>
  <sheetFormatPr defaultColWidth="11.421875" defaultRowHeight="15"/>
  <cols>
    <col min="1" max="1" width="29.7109375" style="0" customWidth="1"/>
    <col min="2" max="2" width="39.00390625" style="0" customWidth="1"/>
    <col min="3" max="3" width="24.7109375" style="0" customWidth="1"/>
    <col min="4" max="4" width="19.28125" style="0" customWidth="1"/>
  </cols>
  <sheetData>
    <row r="1" spans="1:4" ht="81" customHeight="1">
      <c r="A1" s="31"/>
      <c r="B1" s="32" t="s">
        <v>14</v>
      </c>
      <c r="C1" s="33" t="s">
        <v>9</v>
      </c>
      <c r="D1" s="31"/>
    </row>
    <row r="2" spans="1:4" ht="15">
      <c r="A2" s="16" t="s">
        <v>0</v>
      </c>
      <c r="B2" s="4" t="s">
        <v>6</v>
      </c>
      <c r="C2" s="4" t="s">
        <v>7</v>
      </c>
      <c r="D2" s="4" t="s">
        <v>15</v>
      </c>
    </row>
    <row r="3" spans="1:4" ht="15">
      <c r="A3" s="28" t="s">
        <v>16</v>
      </c>
      <c r="B3" s="29">
        <f>MISI!P8</f>
        <v>0.2315</v>
      </c>
      <c r="C3" s="29">
        <f>MISI!Q8</f>
        <v>0.2315</v>
      </c>
      <c r="D3" s="3">
        <f aca="true" t="shared" si="0" ref="D3:D8">+(C3*1)/B3</f>
        <v>1</v>
      </c>
    </row>
    <row r="4" spans="1:4" ht="15">
      <c r="A4" s="30" t="s">
        <v>17</v>
      </c>
      <c r="B4" s="29">
        <f>MISI!P15</f>
        <v>0.32160000000000005</v>
      </c>
      <c r="C4" s="29">
        <f>MISI!Q15</f>
        <v>0.30250000000000005</v>
      </c>
      <c r="D4" s="3">
        <f t="shared" si="0"/>
        <v>0.9406094527363184</v>
      </c>
    </row>
    <row r="5" spans="1:4" ht="15">
      <c r="A5" s="30" t="s">
        <v>18</v>
      </c>
      <c r="B5" s="29">
        <f>MISI!P23</f>
        <v>0.2793</v>
      </c>
      <c r="C5" s="29">
        <f>MISI!Q23</f>
        <v>0.257</v>
      </c>
      <c r="D5" s="3">
        <f t="shared" si="0"/>
        <v>0.9201575366988901</v>
      </c>
    </row>
    <row r="6" spans="1:4" ht="15">
      <c r="A6" s="30" t="s">
        <v>19</v>
      </c>
      <c r="B6" s="29">
        <f>MISI!P29</f>
        <v>0.32580000000000003</v>
      </c>
      <c r="C6" s="29">
        <f>MISI!Q29</f>
        <v>0.3168</v>
      </c>
      <c r="D6" s="3">
        <f t="shared" si="0"/>
        <v>0.9723756906077348</v>
      </c>
    </row>
    <row r="7" spans="1:4" ht="15">
      <c r="A7" s="30" t="s">
        <v>20</v>
      </c>
      <c r="B7" s="29">
        <f>MISI!P35</f>
        <v>0.1923</v>
      </c>
      <c r="C7" s="29">
        <f>MISI!Q35</f>
        <v>0.187</v>
      </c>
      <c r="D7" s="3">
        <f t="shared" si="0"/>
        <v>0.9724388975559023</v>
      </c>
    </row>
    <row r="8" spans="1:4" ht="15">
      <c r="A8" s="30" t="s">
        <v>21</v>
      </c>
      <c r="B8" s="29">
        <f>MISI!P47</f>
        <v>0.3808</v>
      </c>
      <c r="C8" s="29">
        <f>MISI!Q47</f>
        <v>0.2775</v>
      </c>
      <c r="D8" s="3">
        <f t="shared" si="0"/>
        <v>0.7287289915966386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R58"/>
  <sheetViews>
    <sheetView view="pageBreakPreview" zoomScale="90" zoomScaleSheetLayoutView="90" zoomScalePageLayoutView="0" workbookViewId="0" topLeftCell="A45">
      <selection activeCell="A53" sqref="A53:A57"/>
    </sheetView>
  </sheetViews>
  <sheetFormatPr defaultColWidth="11.421875" defaultRowHeight="15"/>
  <cols>
    <col min="1" max="1" width="34.00390625" style="1" customWidth="1"/>
    <col min="2" max="2" width="42.57421875" style="1" customWidth="1"/>
    <col min="3" max="3" width="41.57421875" style="0" customWidth="1"/>
    <col min="4" max="4" width="14.57421875" style="2" customWidth="1"/>
    <col min="5" max="5" width="12.8515625" style="2" customWidth="1"/>
    <col min="6" max="6" width="13.00390625" style="2" hidden="1" customWidth="1"/>
    <col min="7" max="7" width="18.7109375" style="2" hidden="1" customWidth="1"/>
    <col min="8" max="8" width="11.57421875" style="2" hidden="1" customWidth="1"/>
    <col min="9" max="9" width="12.421875" style="2" hidden="1" customWidth="1"/>
    <col min="10" max="10" width="18.8515625" style="2" hidden="1" customWidth="1"/>
    <col min="11" max="11" width="12.7109375" style="2" hidden="1" customWidth="1"/>
    <col min="12" max="12" width="13.140625" style="2" hidden="1" customWidth="1"/>
    <col min="13" max="13" width="17.7109375" style="2" hidden="1" customWidth="1"/>
    <col min="14" max="14" width="16.7109375" style="2" hidden="1" customWidth="1"/>
    <col min="15" max="15" width="14.8515625" style="2" customWidth="1"/>
    <col min="16" max="16" width="21.28125" style="2" customWidth="1"/>
  </cols>
  <sheetData>
    <row r="2" spans="1:16" ht="126.75" customHeight="1">
      <c r="A2" s="21"/>
      <c r="B2" s="49" t="s">
        <v>14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 t="s">
        <v>9</v>
      </c>
      <c r="N2" s="51"/>
      <c r="O2" s="45"/>
      <c r="P2" s="45"/>
    </row>
    <row r="3" spans="1:16" ht="51">
      <c r="A3" s="16" t="s">
        <v>42</v>
      </c>
      <c r="B3" s="15" t="s">
        <v>13</v>
      </c>
      <c r="C3" s="15" t="s">
        <v>8</v>
      </c>
      <c r="D3" s="4" t="s">
        <v>1</v>
      </c>
      <c r="E3" s="4" t="s">
        <v>2</v>
      </c>
      <c r="F3" s="4" t="s">
        <v>10</v>
      </c>
      <c r="G3" s="4" t="s">
        <v>63</v>
      </c>
      <c r="H3" s="4" t="s">
        <v>11</v>
      </c>
      <c r="I3" s="4" t="s">
        <v>12</v>
      </c>
      <c r="J3" s="4" t="s">
        <v>200</v>
      </c>
      <c r="K3" s="4" t="s">
        <v>201</v>
      </c>
      <c r="L3" s="4" t="s">
        <v>202</v>
      </c>
      <c r="M3" s="4" t="s">
        <v>203</v>
      </c>
      <c r="N3" s="4" t="s">
        <v>204</v>
      </c>
      <c r="O3" s="4" t="s">
        <v>6</v>
      </c>
      <c r="P3" s="4" t="s">
        <v>7</v>
      </c>
    </row>
    <row r="4" spans="1:16" ht="51">
      <c r="A4" s="42" t="s">
        <v>4</v>
      </c>
      <c r="B4" s="6" t="s">
        <v>143</v>
      </c>
      <c r="C4" s="6" t="s">
        <v>139</v>
      </c>
      <c r="D4" s="7">
        <v>0.075</v>
      </c>
      <c r="E4" s="7">
        <v>0.075</v>
      </c>
      <c r="F4" s="7"/>
      <c r="G4" s="7"/>
      <c r="H4" s="7"/>
      <c r="I4" s="7"/>
      <c r="J4" s="7"/>
      <c r="K4" s="7"/>
      <c r="L4" s="7"/>
      <c r="M4" s="7"/>
      <c r="N4" s="7"/>
      <c r="O4" s="7">
        <f aca="true" t="shared" si="0" ref="O4:O10">+D4+F4+I4+L4</f>
        <v>0.075</v>
      </c>
      <c r="P4" s="7">
        <f aca="true" t="shared" si="1" ref="P4:P10">+E4+H4+K4+N4</f>
        <v>0.075</v>
      </c>
    </row>
    <row r="5" spans="1:16" ht="51">
      <c r="A5" s="43"/>
      <c r="B5" s="6" t="s">
        <v>144</v>
      </c>
      <c r="C5" s="6" t="s">
        <v>140</v>
      </c>
      <c r="D5" s="7">
        <v>0.075</v>
      </c>
      <c r="E5" s="7">
        <v>0.075</v>
      </c>
      <c r="F5" s="7"/>
      <c r="G5" s="7"/>
      <c r="H5" s="7"/>
      <c r="I5" s="7"/>
      <c r="J5" s="7"/>
      <c r="K5" s="7"/>
      <c r="L5" s="7"/>
      <c r="M5" s="7"/>
      <c r="N5" s="7"/>
      <c r="O5" s="7">
        <f t="shared" si="0"/>
        <v>0.075</v>
      </c>
      <c r="P5" s="7">
        <f t="shared" si="1"/>
        <v>0.075</v>
      </c>
    </row>
    <row r="6" spans="1:16" ht="38.25">
      <c r="A6" s="43"/>
      <c r="B6" s="6" t="s">
        <v>145</v>
      </c>
      <c r="C6" s="6" t="s">
        <v>141</v>
      </c>
      <c r="D6" s="7">
        <v>0.0375</v>
      </c>
      <c r="E6" s="7">
        <v>0.0375</v>
      </c>
      <c r="F6" s="7"/>
      <c r="G6" s="7"/>
      <c r="H6" s="7"/>
      <c r="I6" s="7"/>
      <c r="J6" s="7"/>
      <c r="K6" s="7"/>
      <c r="L6" s="7"/>
      <c r="M6" s="7"/>
      <c r="N6" s="7"/>
      <c r="O6" s="7">
        <f>+D6+F6+I6+L6</f>
        <v>0.0375</v>
      </c>
      <c r="P6" s="7">
        <f>+E6+H6+K6+N6</f>
        <v>0.0375</v>
      </c>
    </row>
    <row r="7" spans="1:16" ht="61.5" customHeight="1">
      <c r="A7" s="43"/>
      <c r="B7" s="6" t="s">
        <v>146</v>
      </c>
      <c r="C7" s="6" t="s">
        <v>142</v>
      </c>
      <c r="D7" s="7">
        <v>0.0125</v>
      </c>
      <c r="E7" s="7">
        <v>0.0125</v>
      </c>
      <c r="F7" s="7"/>
      <c r="G7" s="7"/>
      <c r="H7" s="7"/>
      <c r="I7" s="7"/>
      <c r="J7" s="7"/>
      <c r="K7" s="7"/>
      <c r="L7" s="7"/>
      <c r="M7" s="7"/>
      <c r="N7" s="7"/>
      <c r="O7" s="7">
        <f t="shared" si="0"/>
        <v>0.0125</v>
      </c>
      <c r="P7" s="7">
        <f t="shared" si="1"/>
        <v>0.0125</v>
      </c>
    </row>
    <row r="8" spans="1:16" ht="38.25">
      <c r="A8" s="43"/>
      <c r="B8" s="6" t="s">
        <v>56</v>
      </c>
      <c r="C8" s="6" t="s">
        <v>57</v>
      </c>
      <c r="D8" s="7">
        <v>0.0168</v>
      </c>
      <c r="E8" s="7">
        <v>0.0168</v>
      </c>
      <c r="F8" s="7"/>
      <c r="G8" s="7"/>
      <c r="H8" s="7"/>
      <c r="I8" s="7"/>
      <c r="J8" s="7"/>
      <c r="K8" s="7"/>
      <c r="L8" s="7"/>
      <c r="M8" s="7"/>
      <c r="N8" s="7"/>
      <c r="O8" s="7">
        <f t="shared" si="0"/>
        <v>0.0168</v>
      </c>
      <c r="P8" s="7">
        <f t="shared" si="1"/>
        <v>0.0168</v>
      </c>
    </row>
    <row r="9" spans="1:16" ht="25.5">
      <c r="A9" s="43"/>
      <c r="B9" s="6" t="s">
        <v>58</v>
      </c>
      <c r="C9" s="6" t="s">
        <v>59</v>
      </c>
      <c r="D9" s="7">
        <v>0.0075</v>
      </c>
      <c r="E9" s="7">
        <v>0.0075</v>
      </c>
      <c r="F9" s="7"/>
      <c r="G9" s="7"/>
      <c r="H9" s="7"/>
      <c r="I9" s="7"/>
      <c r="J9" s="7"/>
      <c r="K9" s="7"/>
      <c r="L9" s="7"/>
      <c r="M9" s="7"/>
      <c r="N9" s="7"/>
      <c r="O9" s="7">
        <f t="shared" si="0"/>
        <v>0.0075</v>
      </c>
      <c r="P9" s="7">
        <f t="shared" si="1"/>
        <v>0.0075</v>
      </c>
    </row>
    <row r="10" spans="1:16" ht="15">
      <c r="A10" s="43"/>
      <c r="B10" s="6" t="s">
        <v>60</v>
      </c>
      <c r="C10" s="6" t="s">
        <v>61</v>
      </c>
      <c r="D10" s="7">
        <v>0.025</v>
      </c>
      <c r="E10" s="7">
        <v>0.011</v>
      </c>
      <c r="F10" s="7"/>
      <c r="G10" s="7"/>
      <c r="H10" s="7"/>
      <c r="I10" s="7"/>
      <c r="J10" s="7"/>
      <c r="K10" s="7"/>
      <c r="L10" s="7"/>
      <c r="M10" s="7"/>
      <c r="N10" s="7"/>
      <c r="O10" s="7">
        <f t="shared" si="0"/>
        <v>0.025</v>
      </c>
      <c r="P10" s="7">
        <f t="shared" si="1"/>
        <v>0.011</v>
      </c>
    </row>
    <row r="11" spans="1:16" ht="15">
      <c r="A11" s="8"/>
      <c r="B11" s="10" t="s">
        <v>3</v>
      </c>
      <c r="C11" s="6"/>
      <c r="D11" s="3">
        <f aca="true" t="shared" si="2" ref="D11:P11">SUM(D4:D10)</f>
        <v>0.24930000000000002</v>
      </c>
      <c r="E11" s="3">
        <f t="shared" si="2"/>
        <v>0.23530000000000004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>SUM(O4:O10)</f>
        <v>0.24930000000000002</v>
      </c>
      <c r="P11" s="3">
        <f t="shared" si="2"/>
        <v>0.23530000000000004</v>
      </c>
    </row>
    <row r="12" spans="1:16" ht="38.25">
      <c r="A12" s="42" t="s">
        <v>43</v>
      </c>
      <c r="B12" s="6" t="s">
        <v>64</v>
      </c>
      <c r="C12" s="6" t="s">
        <v>219</v>
      </c>
      <c r="D12" s="7"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>
        <f>+D12+F12+I12+L12</f>
        <v>0</v>
      </c>
      <c r="P12" s="7">
        <f>+E12+H12+K12+N12</f>
        <v>0</v>
      </c>
    </row>
    <row r="13" spans="1:16" ht="25.5">
      <c r="A13" s="43"/>
      <c r="B13" s="6" t="s">
        <v>65</v>
      </c>
      <c r="C13" s="6" t="s">
        <v>220</v>
      </c>
      <c r="D13" s="7">
        <v>0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7"/>
      <c r="O13" s="7">
        <f>+D13+F13+I13+L13</f>
        <v>0</v>
      </c>
      <c r="P13" s="7">
        <f>+E13+H13+K13+N13</f>
        <v>0</v>
      </c>
    </row>
    <row r="14" spans="1:16" ht="38.25">
      <c r="A14" s="43"/>
      <c r="B14" s="6" t="s">
        <v>56</v>
      </c>
      <c r="C14" s="6" t="s">
        <v>57</v>
      </c>
      <c r="D14" s="7">
        <v>0.1705</v>
      </c>
      <c r="E14" s="7">
        <v>0.1705</v>
      </c>
      <c r="F14" s="7"/>
      <c r="G14" s="7"/>
      <c r="H14" s="7"/>
      <c r="I14" s="7"/>
      <c r="J14" s="7"/>
      <c r="K14" s="7"/>
      <c r="L14" s="7"/>
      <c r="M14" s="7"/>
      <c r="N14" s="7"/>
      <c r="O14" s="7">
        <f>+D14+F14+I14+L14</f>
        <v>0.1705</v>
      </c>
      <c r="P14" s="7">
        <f>+E14+H14+K14+N14</f>
        <v>0.1705</v>
      </c>
    </row>
    <row r="15" spans="1:16" ht="36" customHeight="1">
      <c r="A15" s="43"/>
      <c r="B15" s="6" t="s">
        <v>108</v>
      </c>
      <c r="C15" s="6" t="s">
        <v>221</v>
      </c>
      <c r="D15" s="7">
        <v>0.0551</v>
      </c>
      <c r="E15" s="7">
        <v>0.0551</v>
      </c>
      <c r="F15" s="7"/>
      <c r="G15" s="7"/>
      <c r="H15" s="7"/>
      <c r="I15" s="7"/>
      <c r="J15" s="7"/>
      <c r="K15" s="7"/>
      <c r="L15" s="7"/>
      <c r="M15" s="7"/>
      <c r="N15" s="7"/>
      <c r="O15" s="7">
        <f>+D15+F15+I15+L15</f>
        <v>0.0551</v>
      </c>
      <c r="P15" s="7">
        <f>+E15+H15+K15+N15</f>
        <v>0.0551</v>
      </c>
    </row>
    <row r="16" spans="1:16" ht="15">
      <c r="A16" s="44"/>
      <c r="B16" s="6" t="s">
        <v>60</v>
      </c>
      <c r="C16" s="6" t="s">
        <v>222</v>
      </c>
      <c r="D16" s="7">
        <v>0.025</v>
      </c>
      <c r="E16" s="7">
        <v>0.0231</v>
      </c>
      <c r="F16" s="7"/>
      <c r="G16" s="7"/>
      <c r="H16" s="7"/>
      <c r="I16" s="7"/>
      <c r="J16" s="7"/>
      <c r="K16" s="7"/>
      <c r="L16" s="7"/>
      <c r="M16" s="7"/>
      <c r="N16" s="7"/>
      <c r="O16" s="7">
        <f>+D16+F16+I16+L16</f>
        <v>0.025</v>
      </c>
      <c r="P16" s="7">
        <f>+E16+H16+K16+N16</f>
        <v>0.0231</v>
      </c>
    </row>
    <row r="17" spans="1:16" ht="15">
      <c r="A17" s="8"/>
      <c r="B17" s="10" t="s">
        <v>3</v>
      </c>
      <c r="C17" s="6"/>
      <c r="D17" s="3">
        <f aca="true" t="shared" si="3" ref="D17:P17">SUM(D12:D16)</f>
        <v>0.25060000000000004</v>
      </c>
      <c r="E17" s="3">
        <f t="shared" si="3"/>
        <v>0.24870000000000003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0.25060000000000004</v>
      </c>
      <c r="P17" s="3">
        <f t="shared" si="3"/>
        <v>0.24870000000000003</v>
      </c>
    </row>
    <row r="18" spans="1:16" ht="25.5">
      <c r="A18" s="42" t="s">
        <v>44</v>
      </c>
      <c r="B18" s="6" t="s">
        <v>223</v>
      </c>
      <c r="C18" s="6" t="s">
        <v>117</v>
      </c>
      <c r="D18" s="7">
        <v>0.0625</v>
      </c>
      <c r="E18" s="7">
        <v>0.0618</v>
      </c>
      <c r="F18" s="7"/>
      <c r="G18" s="7"/>
      <c r="H18" s="7"/>
      <c r="I18" s="7"/>
      <c r="J18" s="7"/>
      <c r="K18" s="7"/>
      <c r="L18" s="7"/>
      <c r="M18" s="7"/>
      <c r="N18" s="7"/>
      <c r="O18" s="7">
        <f aca="true" t="shared" si="4" ref="O18:O24">+D18+F18+I18+L18</f>
        <v>0.0625</v>
      </c>
      <c r="P18" s="7">
        <f aca="true" t="shared" si="5" ref="P18:P24">+E18+H18+K18+N18</f>
        <v>0.0618</v>
      </c>
    </row>
    <row r="19" spans="1:16" ht="38.25">
      <c r="A19" s="43"/>
      <c r="B19" s="6" t="str">
        <f>'[1]Hoja2'!B26</f>
        <v>Revisar los proyectos arquitectónicos presentados en la Dirección de Infraestructura y Tecnología</v>
      </c>
      <c r="C19" s="6" t="s">
        <v>118</v>
      </c>
      <c r="D19" s="7">
        <v>0.05</v>
      </c>
      <c r="E19" s="7">
        <v>0.05</v>
      </c>
      <c r="F19" s="7"/>
      <c r="G19" s="7"/>
      <c r="H19" s="7"/>
      <c r="I19" s="7"/>
      <c r="J19" s="7"/>
      <c r="K19" s="7"/>
      <c r="L19" s="7"/>
      <c r="M19" s="7"/>
      <c r="N19" s="7"/>
      <c r="O19" s="7">
        <f t="shared" si="4"/>
        <v>0.05</v>
      </c>
      <c r="P19" s="7">
        <f t="shared" si="5"/>
        <v>0.05</v>
      </c>
    </row>
    <row r="20" spans="1:16" ht="38.25">
      <c r="A20" s="43"/>
      <c r="B20" s="6" t="str">
        <f>'[1]Hoja2'!B35</f>
        <v>Implementar acciones que contribuyan a la politica de mejora normativa.</v>
      </c>
      <c r="C20" s="6" t="s">
        <v>119</v>
      </c>
      <c r="D20" s="7">
        <v>0.045</v>
      </c>
      <c r="E20" s="7">
        <v>0.045</v>
      </c>
      <c r="F20" s="7"/>
      <c r="G20" s="7"/>
      <c r="H20" s="7"/>
      <c r="I20" s="7"/>
      <c r="J20" s="7"/>
      <c r="K20" s="7"/>
      <c r="L20" s="7"/>
      <c r="M20" s="7"/>
      <c r="N20" s="7"/>
      <c r="O20" s="7">
        <f t="shared" si="4"/>
        <v>0.045</v>
      </c>
      <c r="P20" s="7">
        <f t="shared" si="5"/>
        <v>0.045</v>
      </c>
    </row>
    <row r="21" spans="1:16" ht="76.5">
      <c r="A21" s="43"/>
      <c r="B21" s="6" t="s">
        <v>224</v>
      </c>
      <c r="C21" s="6" t="s">
        <v>120</v>
      </c>
      <c r="D21" s="7">
        <v>0</v>
      </c>
      <c r="E21" s="7">
        <v>0</v>
      </c>
      <c r="F21" s="7"/>
      <c r="G21" s="7"/>
      <c r="H21" s="7"/>
      <c r="I21" s="7"/>
      <c r="J21" s="7"/>
      <c r="K21" s="7"/>
      <c r="L21" s="7"/>
      <c r="M21" s="7"/>
      <c r="N21" s="7"/>
      <c r="O21" s="7">
        <f t="shared" si="4"/>
        <v>0</v>
      </c>
      <c r="P21" s="7">
        <f t="shared" si="5"/>
        <v>0</v>
      </c>
    </row>
    <row r="22" spans="1:16" ht="38.25">
      <c r="A22" s="43"/>
      <c r="B22" s="6" t="s">
        <v>56</v>
      </c>
      <c r="C22" s="6" t="s">
        <v>57</v>
      </c>
      <c r="D22" s="7">
        <v>0.0175</v>
      </c>
      <c r="E22" s="7">
        <v>0.0156</v>
      </c>
      <c r="F22" s="7"/>
      <c r="G22" s="7"/>
      <c r="H22" s="7"/>
      <c r="I22" s="7"/>
      <c r="J22" s="7"/>
      <c r="K22" s="7"/>
      <c r="L22" s="7"/>
      <c r="M22" s="7"/>
      <c r="N22" s="7"/>
      <c r="O22" s="7">
        <f t="shared" si="4"/>
        <v>0.0175</v>
      </c>
      <c r="P22" s="7">
        <f t="shared" si="5"/>
        <v>0.0156</v>
      </c>
    </row>
    <row r="23" spans="1:16" ht="25.5">
      <c r="A23" s="43"/>
      <c r="B23" s="6" t="s">
        <v>108</v>
      </c>
      <c r="C23" s="6" t="s">
        <v>59</v>
      </c>
      <c r="D23" s="7">
        <v>0.005</v>
      </c>
      <c r="E23" s="7">
        <v>0.005</v>
      </c>
      <c r="F23" s="7"/>
      <c r="G23" s="7"/>
      <c r="H23" s="7"/>
      <c r="I23" s="7"/>
      <c r="J23" s="7"/>
      <c r="K23" s="7"/>
      <c r="L23" s="7"/>
      <c r="M23" s="7"/>
      <c r="N23" s="7"/>
      <c r="O23" s="7">
        <f t="shared" si="4"/>
        <v>0.005</v>
      </c>
      <c r="P23" s="7">
        <f t="shared" si="5"/>
        <v>0.005</v>
      </c>
    </row>
    <row r="24" spans="1:16" ht="15">
      <c r="A24" s="44"/>
      <c r="B24" s="6" t="s">
        <v>60</v>
      </c>
      <c r="C24" s="6" t="s">
        <v>61</v>
      </c>
      <c r="D24" s="7">
        <v>0.0189</v>
      </c>
      <c r="E24" s="7">
        <v>0.0066</v>
      </c>
      <c r="F24" s="7"/>
      <c r="G24" s="7"/>
      <c r="H24" s="7"/>
      <c r="I24" s="7"/>
      <c r="J24" s="7"/>
      <c r="K24" s="7"/>
      <c r="L24" s="7"/>
      <c r="M24" s="7"/>
      <c r="N24" s="7"/>
      <c r="O24" s="7">
        <f t="shared" si="4"/>
        <v>0.0189</v>
      </c>
      <c r="P24" s="7">
        <f t="shared" si="5"/>
        <v>0.0066</v>
      </c>
    </row>
    <row r="25" spans="1:16" ht="15">
      <c r="A25" s="8"/>
      <c r="B25" s="9" t="s">
        <v>3</v>
      </c>
      <c r="C25" s="14"/>
      <c r="D25" s="3">
        <f aca="true" t="shared" si="6" ref="D25:P25">SUM(D18:D24)</f>
        <v>0.1989</v>
      </c>
      <c r="E25" s="3">
        <f t="shared" si="6"/>
        <v>0.184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3">
        <f t="shared" si="6"/>
        <v>0</v>
      </c>
      <c r="O25" s="3">
        <f t="shared" si="6"/>
        <v>0.1989</v>
      </c>
      <c r="P25" s="3">
        <f t="shared" si="6"/>
        <v>0.184</v>
      </c>
    </row>
    <row r="26" spans="1:16" ht="76.5">
      <c r="A26" s="42" t="s">
        <v>45</v>
      </c>
      <c r="B26" s="6" t="s">
        <v>170</v>
      </c>
      <c r="C26" s="6" t="s">
        <v>225</v>
      </c>
      <c r="D26" s="7">
        <v>0.034</v>
      </c>
      <c r="E26" s="7">
        <v>0.034</v>
      </c>
      <c r="F26" s="7"/>
      <c r="G26" s="7"/>
      <c r="H26" s="7"/>
      <c r="I26" s="7"/>
      <c r="J26" s="7"/>
      <c r="K26" s="7"/>
      <c r="L26" s="7"/>
      <c r="M26" s="7"/>
      <c r="N26" s="7"/>
      <c r="O26" s="7">
        <f aca="true" t="shared" si="7" ref="O26:O35">+D26+F26+I26+L26</f>
        <v>0.034</v>
      </c>
      <c r="P26" s="7">
        <f aca="true" t="shared" si="8" ref="P26:P35">+E26+H26+K26+N26</f>
        <v>0.034</v>
      </c>
    </row>
    <row r="27" spans="1:16" ht="76.5">
      <c r="A27" s="43"/>
      <c r="B27" s="6" t="s">
        <v>171</v>
      </c>
      <c r="C27" s="6" t="s">
        <v>226</v>
      </c>
      <c r="D27" s="7">
        <v>0.02</v>
      </c>
      <c r="E27" s="7">
        <v>0.02</v>
      </c>
      <c r="F27" s="7"/>
      <c r="G27" s="7"/>
      <c r="H27" s="7"/>
      <c r="I27" s="7"/>
      <c r="J27" s="7"/>
      <c r="K27" s="7"/>
      <c r="L27" s="7"/>
      <c r="M27" s="7"/>
      <c r="N27" s="7"/>
      <c r="O27" s="7">
        <f t="shared" si="7"/>
        <v>0.02</v>
      </c>
      <c r="P27" s="7">
        <f t="shared" si="8"/>
        <v>0.02</v>
      </c>
    </row>
    <row r="28" spans="1:16" ht="76.5">
      <c r="A28" s="43"/>
      <c r="B28" s="6" t="s">
        <v>172</v>
      </c>
      <c r="C28" s="6" t="s">
        <v>227</v>
      </c>
      <c r="D28" s="7">
        <v>0.025</v>
      </c>
      <c r="E28" s="7">
        <v>0.025</v>
      </c>
      <c r="F28" s="7"/>
      <c r="G28" s="7"/>
      <c r="H28" s="7"/>
      <c r="I28" s="7"/>
      <c r="J28" s="7"/>
      <c r="K28" s="7"/>
      <c r="L28" s="7"/>
      <c r="M28" s="7"/>
      <c r="N28" s="7"/>
      <c r="O28" s="7">
        <f t="shared" si="7"/>
        <v>0.025</v>
      </c>
      <c r="P28" s="7">
        <f t="shared" si="8"/>
        <v>0.025</v>
      </c>
    </row>
    <row r="29" spans="1:16" ht="76.5">
      <c r="A29" s="43"/>
      <c r="B29" s="6" t="s">
        <v>173</v>
      </c>
      <c r="C29" s="6" t="s">
        <v>228</v>
      </c>
      <c r="D29" s="7">
        <v>0.005</v>
      </c>
      <c r="E29" s="7">
        <v>0.005</v>
      </c>
      <c r="F29" s="7"/>
      <c r="G29" s="7"/>
      <c r="H29" s="7"/>
      <c r="I29" s="7"/>
      <c r="J29" s="7"/>
      <c r="K29" s="7"/>
      <c r="L29" s="7"/>
      <c r="M29" s="7"/>
      <c r="N29" s="7"/>
      <c r="O29" s="7">
        <f t="shared" si="7"/>
        <v>0.005</v>
      </c>
      <c r="P29" s="7">
        <f t="shared" si="8"/>
        <v>0.005</v>
      </c>
    </row>
    <row r="30" spans="1:16" ht="76.5">
      <c r="A30" s="43"/>
      <c r="B30" s="6" t="s">
        <v>173</v>
      </c>
      <c r="C30" s="6" t="s">
        <v>229</v>
      </c>
      <c r="D30" s="7">
        <v>0.005</v>
      </c>
      <c r="E30" s="7">
        <v>0.005</v>
      </c>
      <c r="F30" s="7"/>
      <c r="G30" s="7"/>
      <c r="H30" s="7"/>
      <c r="I30" s="7"/>
      <c r="J30" s="7"/>
      <c r="K30" s="7"/>
      <c r="L30" s="7"/>
      <c r="M30" s="7"/>
      <c r="N30" s="7"/>
      <c r="O30" s="7">
        <f t="shared" si="7"/>
        <v>0.005</v>
      </c>
      <c r="P30" s="7">
        <f t="shared" si="8"/>
        <v>0.005</v>
      </c>
    </row>
    <row r="31" spans="1:16" ht="63.75">
      <c r="A31" s="43"/>
      <c r="B31" s="6" t="s">
        <v>174</v>
      </c>
      <c r="C31" s="6" t="s">
        <v>230</v>
      </c>
      <c r="D31" s="7">
        <v>0.01</v>
      </c>
      <c r="E31" s="7">
        <v>0.0075</v>
      </c>
      <c r="F31" s="7"/>
      <c r="G31" s="7"/>
      <c r="H31" s="7"/>
      <c r="I31" s="7"/>
      <c r="J31" s="7"/>
      <c r="K31" s="7"/>
      <c r="L31" s="7"/>
      <c r="M31" s="7"/>
      <c r="N31" s="7"/>
      <c r="O31" s="7">
        <f t="shared" si="7"/>
        <v>0.01</v>
      </c>
      <c r="P31" s="7">
        <f t="shared" si="8"/>
        <v>0.0075</v>
      </c>
    </row>
    <row r="32" spans="1:16" ht="45.75" customHeight="1">
      <c r="A32" s="43"/>
      <c r="B32" s="6" t="s">
        <v>175</v>
      </c>
      <c r="C32" s="6" t="s">
        <v>231</v>
      </c>
      <c r="D32" s="7">
        <v>0.025</v>
      </c>
      <c r="E32" s="7">
        <v>0.025</v>
      </c>
      <c r="F32" s="7"/>
      <c r="G32" s="7"/>
      <c r="H32" s="7"/>
      <c r="I32" s="7"/>
      <c r="J32" s="7"/>
      <c r="K32" s="7"/>
      <c r="L32" s="7"/>
      <c r="M32" s="7"/>
      <c r="N32" s="7"/>
      <c r="O32" s="7">
        <f t="shared" si="7"/>
        <v>0.025</v>
      </c>
      <c r="P32" s="7">
        <f t="shared" si="8"/>
        <v>0.025</v>
      </c>
    </row>
    <row r="33" spans="1:16" ht="38.25">
      <c r="A33" s="43"/>
      <c r="B33" s="6" t="s">
        <v>56</v>
      </c>
      <c r="C33" s="6" t="s">
        <v>57</v>
      </c>
      <c r="D33" s="7">
        <v>0.015</v>
      </c>
      <c r="E33" s="7">
        <v>0.013</v>
      </c>
      <c r="F33" s="7"/>
      <c r="G33" s="7"/>
      <c r="H33" s="7"/>
      <c r="I33" s="7"/>
      <c r="J33" s="7"/>
      <c r="K33" s="7"/>
      <c r="L33" s="7"/>
      <c r="M33" s="7"/>
      <c r="N33" s="7"/>
      <c r="O33" s="7">
        <f t="shared" si="7"/>
        <v>0.015</v>
      </c>
      <c r="P33" s="7">
        <f t="shared" si="8"/>
        <v>0.013</v>
      </c>
    </row>
    <row r="34" spans="1:16" ht="25.5">
      <c r="A34" s="43"/>
      <c r="B34" s="6" t="s">
        <v>58</v>
      </c>
      <c r="C34" s="6" t="s">
        <v>59</v>
      </c>
      <c r="D34" s="7">
        <v>0.005</v>
      </c>
      <c r="E34" s="7">
        <v>0.005</v>
      </c>
      <c r="F34" s="7"/>
      <c r="G34" s="7"/>
      <c r="H34" s="7"/>
      <c r="I34" s="7"/>
      <c r="J34" s="7"/>
      <c r="K34" s="7"/>
      <c r="L34" s="7"/>
      <c r="M34" s="7"/>
      <c r="N34" s="7"/>
      <c r="O34" s="7">
        <f t="shared" si="7"/>
        <v>0.005</v>
      </c>
      <c r="P34" s="7">
        <f t="shared" si="8"/>
        <v>0.005</v>
      </c>
    </row>
    <row r="35" spans="1:16" ht="15">
      <c r="A35" s="44"/>
      <c r="B35" s="6" t="s">
        <v>60</v>
      </c>
      <c r="C35" s="6" t="s">
        <v>61</v>
      </c>
      <c r="D35" s="7">
        <v>0.01</v>
      </c>
      <c r="E35" s="7">
        <v>0.002</v>
      </c>
      <c r="F35" s="7"/>
      <c r="G35" s="7"/>
      <c r="H35" s="7"/>
      <c r="I35" s="7"/>
      <c r="J35" s="7"/>
      <c r="K35" s="7"/>
      <c r="L35" s="7"/>
      <c r="M35" s="7"/>
      <c r="N35" s="7"/>
      <c r="O35" s="7">
        <f t="shared" si="7"/>
        <v>0.01</v>
      </c>
      <c r="P35" s="7">
        <f t="shared" si="8"/>
        <v>0.002</v>
      </c>
    </row>
    <row r="36" spans="1:16" ht="15">
      <c r="A36" s="8"/>
      <c r="B36" s="9" t="s">
        <v>3</v>
      </c>
      <c r="C36" s="14"/>
      <c r="D36" s="3">
        <f aca="true" t="shared" si="9" ref="D36:P36">SUM(D26:D35)</f>
        <v>0.15400000000000003</v>
      </c>
      <c r="E36" s="3">
        <f t="shared" si="9"/>
        <v>0.14150000000000004</v>
      </c>
      <c r="F36" s="3">
        <f t="shared" si="9"/>
        <v>0</v>
      </c>
      <c r="G36" s="3">
        <f t="shared" si="9"/>
        <v>0</v>
      </c>
      <c r="H36" s="3">
        <f t="shared" si="9"/>
        <v>0</v>
      </c>
      <c r="I36" s="3">
        <f t="shared" si="9"/>
        <v>0</v>
      </c>
      <c r="J36" s="3">
        <f t="shared" si="9"/>
        <v>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 t="shared" si="9"/>
        <v>0</v>
      </c>
      <c r="O36" s="3">
        <f t="shared" si="9"/>
        <v>0.15400000000000003</v>
      </c>
      <c r="P36" s="3">
        <f t="shared" si="9"/>
        <v>0.14150000000000004</v>
      </c>
    </row>
    <row r="37" spans="1:16" ht="52.5" customHeight="1">
      <c r="A37" s="42" t="s">
        <v>46</v>
      </c>
      <c r="B37" s="6" t="s">
        <v>126</v>
      </c>
      <c r="C37" s="6" t="s">
        <v>232</v>
      </c>
      <c r="D37" s="20">
        <v>0.07</v>
      </c>
      <c r="E37" s="7">
        <v>0.07</v>
      </c>
      <c r="F37" s="7"/>
      <c r="G37" s="7"/>
      <c r="H37" s="7"/>
      <c r="I37" s="7"/>
      <c r="J37" s="7"/>
      <c r="K37" s="7"/>
      <c r="L37" s="7"/>
      <c r="M37" s="7"/>
      <c r="N37" s="7"/>
      <c r="O37" s="7">
        <f aca="true" t="shared" si="10" ref="O37:O42">+D37+F37+I37+L37</f>
        <v>0.07</v>
      </c>
      <c r="P37" s="7">
        <f aca="true" t="shared" si="11" ref="P37:P42">+E37+H37+K37+N37</f>
        <v>0.07</v>
      </c>
    </row>
    <row r="38" spans="1:16" ht="89.25">
      <c r="A38" s="43"/>
      <c r="B38" s="6" t="s">
        <v>127</v>
      </c>
      <c r="C38" s="6" t="s">
        <v>233</v>
      </c>
      <c r="D38" s="20">
        <v>0.02</v>
      </c>
      <c r="E38" s="7">
        <v>0.02</v>
      </c>
      <c r="F38" s="7"/>
      <c r="G38" s="7"/>
      <c r="H38" s="7"/>
      <c r="I38" s="7"/>
      <c r="J38" s="7"/>
      <c r="K38" s="7"/>
      <c r="L38" s="7"/>
      <c r="M38" s="7"/>
      <c r="N38" s="7"/>
      <c r="O38" s="7">
        <f t="shared" si="10"/>
        <v>0.02</v>
      </c>
      <c r="P38" s="7">
        <f t="shared" si="11"/>
        <v>0.02</v>
      </c>
    </row>
    <row r="39" spans="1:16" ht="38.25">
      <c r="A39" s="43"/>
      <c r="B39" s="6" t="s">
        <v>128</v>
      </c>
      <c r="C39" s="6" t="s">
        <v>234</v>
      </c>
      <c r="D39" s="20">
        <v>0.06</v>
      </c>
      <c r="E39" s="7">
        <v>0.06</v>
      </c>
      <c r="F39" s="7"/>
      <c r="G39" s="7"/>
      <c r="H39" s="7"/>
      <c r="I39" s="7"/>
      <c r="J39" s="7"/>
      <c r="K39" s="7"/>
      <c r="L39" s="7"/>
      <c r="M39" s="7"/>
      <c r="N39" s="7"/>
      <c r="O39" s="7">
        <f t="shared" si="10"/>
        <v>0.06</v>
      </c>
      <c r="P39" s="7">
        <f t="shared" si="11"/>
        <v>0.06</v>
      </c>
    </row>
    <row r="40" spans="1:16" ht="38.25">
      <c r="A40" s="43"/>
      <c r="B40" s="6" t="s">
        <v>56</v>
      </c>
      <c r="C40" s="6" t="s">
        <v>57</v>
      </c>
      <c r="D40" s="7">
        <v>0.018</v>
      </c>
      <c r="E40" s="7">
        <v>0.018</v>
      </c>
      <c r="F40" s="7"/>
      <c r="G40" s="7"/>
      <c r="H40" s="7"/>
      <c r="I40" s="7"/>
      <c r="J40" s="7"/>
      <c r="K40" s="7"/>
      <c r="L40" s="7"/>
      <c r="M40" s="7"/>
      <c r="N40" s="7"/>
      <c r="O40" s="7">
        <f t="shared" si="10"/>
        <v>0.018</v>
      </c>
      <c r="P40" s="7">
        <f t="shared" si="11"/>
        <v>0.018</v>
      </c>
    </row>
    <row r="41" spans="1:16" ht="25.5">
      <c r="A41" s="43"/>
      <c r="B41" s="6" t="s">
        <v>58</v>
      </c>
      <c r="C41" s="6" t="s">
        <v>59</v>
      </c>
      <c r="D41" s="7">
        <v>0.013</v>
      </c>
      <c r="E41" s="7">
        <v>0.013</v>
      </c>
      <c r="F41" s="7"/>
      <c r="G41" s="7"/>
      <c r="H41" s="7"/>
      <c r="I41" s="7"/>
      <c r="J41" s="7"/>
      <c r="K41" s="7"/>
      <c r="L41" s="7"/>
      <c r="M41" s="7"/>
      <c r="N41" s="7"/>
      <c r="O41" s="7">
        <f t="shared" si="10"/>
        <v>0.013</v>
      </c>
      <c r="P41" s="7">
        <f t="shared" si="11"/>
        <v>0.013</v>
      </c>
    </row>
    <row r="42" spans="1:16" ht="15">
      <c r="A42" s="44"/>
      <c r="B42" s="6" t="s">
        <v>60</v>
      </c>
      <c r="C42" s="6" t="s">
        <v>61</v>
      </c>
      <c r="D42" s="7">
        <v>0.015</v>
      </c>
      <c r="E42" s="7">
        <v>0.0074</v>
      </c>
      <c r="F42" s="7"/>
      <c r="G42" s="7"/>
      <c r="H42" s="7"/>
      <c r="I42" s="7"/>
      <c r="J42" s="7"/>
      <c r="K42" s="7"/>
      <c r="L42" s="7"/>
      <c r="M42" s="7"/>
      <c r="N42" s="7"/>
      <c r="O42" s="7">
        <f t="shared" si="10"/>
        <v>0.015</v>
      </c>
      <c r="P42" s="7">
        <f t="shared" si="11"/>
        <v>0.0074</v>
      </c>
    </row>
    <row r="43" spans="1:16" ht="15">
      <c r="A43" s="8"/>
      <c r="B43" s="9" t="s">
        <v>3</v>
      </c>
      <c r="C43" s="6"/>
      <c r="D43" s="3">
        <f aca="true" t="shared" si="12" ref="D43:P43">SUM(D37:D42)</f>
        <v>0.196</v>
      </c>
      <c r="E43" s="3">
        <f t="shared" si="12"/>
        <v>0.1884</v>
      </c>
      <c r="F43" s="3">
        <f t="shared" si="12"/>
        <v>0</v>
      </c>
      <c r="G43" s="3">
        <f t="shared" si="12"/>
        <v>0</v>
      </c>
      <c r="H43" s="3">
        <f t="shared" si="12"/>
        <v>0</v>
      </c>
      <c r="I43" s="3">
        <f t="shared" si="12"/>
        <v>0</v>
      </c>
      <c r="J43" s="3">
        <f t="shared" si="12"/>
        <v>0</v>
      </c>
      <c r="K43" s="3">
        <f t="shared" si="12"/>
        <v>0</v>
      </c>
      <c r="L43" s="3">
        <f t="shared" si="12"/>
        <v>0</v>
      </c>
      <c r="M43" s="3">
        <f t="shared" si="12"/>
        <v>0</v>
      </c>
      <c r="N43" s="3">
        <f t="shared" si="12"/>
        <v>0</v>
      </c>
      <c r="O43" s="3">
        <f t="shared" si="12"/>
        <v>0.196</v>
      </c>
      <c r="P43" s="3">
        <f t="shared" si="12"/>
        <v>0.1884</v>
      </c>
    </row>
    <row r="44" spans="1:16" ht="76.5" customHeight="1">
      <c r="A44" s="42" t="s">
        <v>47</v>
      </c>
      <c r="B44" s="6" t="s">
        <v>176</v>
      </c>
      <c r="C44" s="6" t="s">
        <v>177</v>
      </c>
      <c r="D44" s="20">
        <v>0.0611</v>
      </c>
      <c r="E44" s="7">
        <v>0.0607</v>
      </c>
      <c r="F44" s="7"/>
      <c r="G44" s="38"/>
      <c r="H44" s="7"/>
      <c r="I44" s="7"/>
      <c r="J44" s="7"/>
      <c r="K44" s="7"/>
      <c r="L44" s="7"/>
      <c r="M44" s="39"/>
      <c r="N44" s="7"/>
      <c r="O44" s="7">
        <f aca="true" t="shared" si="13" ref="O44:O51">+D44+F44+I44+L44</f>
        <v>0.0611</v>
      </c>
      <c r="P44" s="7">
        <f aca="true" t="shared" si="14" ref="P44:P51">+E44+H44+K44+N44</f>
        <v>0.0607</v>
      </c>
    </row>
    <row r="45" spans="1:16" ht="63.75">
      <c r="A45" s="43"/>
      <c r="B45" s="6" t="s">
        <v>178</v>
      </c>
      <c r="C45" s="6" t="s">
        <v>179</v>
      </c>
      <c r="D45" s="20">
        <v>0.0608</v>
      </c>
      <c r="E45" s="7">
        <v>0.0608</v>
      </c>
      <c r="F45" s="7"/>
      <c r="G45" s="38"/>
      <c r="H45" s="7"/>
      <c r="I45" s="7"/>
      <c r="J45" s="7"/>
      <c r="K45" s="7"/>
      <c r="L45" s="7"/>
      <c r="M45" s="39"/>
      <c r="N45" s="7"/>
      <c r="O45" s="7">
        <f t="shared" si="13"/>
        <v>0.0608</v>
      </c>
      <c r="P45" s="7">
        <f t="shared" si="14"/>
        <v>0.0608</v>
      </c>
    </row>
    <row r="46" spans="1:16" ht="50.25" customHeight="1">
      <c r="A46" s="43"/>
      <c r="B46" s="6" t="s">
        <v>180</v>
      </c>
      <c r="C46" s="6" t="s">
        <v>181</v>
      </c>
      <c r="D46" s="20">
        <v>0.0175</v>
      </c>
      <c r="E46" s="7">
        <v>0.0175</v>
      </c>
      <c r="F46" s="7"/>
      <c r="G46" s="38"/>
      <c r="H46" s="7"/>
      <c r="I46" s="7"/>
      <c r="J46" s="7"/>
      <c r="K46" s="7"/>
      <c r="L46" s="7"/>
      <c r="M46" s="39"/>
      <c r="N46" s="7"/>
      <c r="O46" s="7">
        <f t="shared" si="13"/>
        <v>0.0175</v>
      </c>
      <c r="P46" s="7">
        <f t="shared" si="14"/>
        <v>0.0175</v>
      </c>
    </row>
    <row r="47" spans="1:16" ht="63.75" customHeight="1">
      <c r="A47" s="43"/>
      <c r="B47" s="6" t="s">
        <v>182</v>
      </c>
      <c r="C47" s="6" t="s">
        <v>183</v>
      </c>
      <c r="D47" s="20">
        <v>0.0253</v>
      </c>
      <c r="E47" s="7">
        <v>0.0253</v>
      </c>
      <c r="F47" s="7"/>
      <c r="G47" s="38"/>
      <c r="H47" s="7"/>
      <c r="I47" s="7"/>
      <c r="J47" s="7"/>
      <c r="K47" s="7"/>
      <c r="L47" s="7"/>
      <c r="M47" s="39"/>
      <c r="N47" s="7"/>
      <c r="O47" s="7">
        <f t="shared" si="13"/>
        <v>0.0253</v>
      </c>
      <c r="P47" s="7">
        <f t="shared" si="14"/>
        <v>0.0253</v>
      </c>
    </row>
    <row r="48" spans="1:16" ht="89.25">
      <c r="A48" s="43"/>
      <c r="B48" s="6" t="s">
        <v>184</v>
      </c>
      <c r="C48" s="6" t="s">
        <v>185</v>
      </c>
      <c r="D48" s="20">
        <v>0.0617</v>
      </c>
      <c r="E48" s="7">
        <v>0.0194</v>
      </c>
      <c r="F48" s="7"/>
      <c r="G48" s="38"/>
      <c r="H48" s="7"/>
      <c r="I48" s="7"/>
      <c r="J48" s="7"/>
      <c r="K48" s="7"/>
      <c r="L48" s="7"/>
      <c r="M48" s="39"/>
      <c r="N48" s="7"/>
      <c r="O48" s="7">
        <f t="shared" si="13"/>
        <v>0.0617</v>
      </c>
      <c r="P48" s="7">
        <f t="shared" si="14"/>
        <v>0.0194</v>
      </c>
    </row>
    <row r="49" spans="1:18" ht="38.25">
      <c r="A49" s="43"/>
      <c r="B49" s="6" t="s">
        <v>56</v>
      </c>
      <c r="C49" s="6" t="s">
        <v>57</v>
      </c>
      <c r="D49" s="20">
        <v>0.0197</v>
      </c>
      <c r="E49" s="7">
        <v>0.0194</v>
      </c>
      <c r="F49" s="7"/>
      <c r="G49" s="7"/>
      <c r="H49" s="7"/>
      <c r="I49" s="7"/>
      <c r="J49" s="7"/>
      <c r="K49" s="7"/>
      <c r="L49" s="7"/>
      <c r="M49" s="39"/>
      <c r="N49" s="7"/>
      <c r="O49" s="7">
        <f t="shared" si="13"/>
        <v>0.0197</v>
      </c>
      <c r="P49" s="7">
        <f t="shared" si="14"/>
        <v>0.0194</v>
      </c>
      <c r="R49" s="41"/>
    </row>
    <row r="50" spans="1:16" ht="25.5">
      <c r="A50" s="43"/>
      <c r="B50" s="6" t="s">
        <v>58</v>
      </c>
      <c r="C50" s="6" t="s">
        <v>59</v>
      </c>
      <c r="D50" s="20">
        <v>0.0075</v>
      </c>
      <c r="E50" s="7">
        <v>0.0075</v>
      </c>
      <c r="F50" s="7"/>
      <c r="G50" s="38"/>
      <c r="H50" s="7"/>
      <c r="I50" s="7"/>
      <c r="J50" s="7"/>
      <c r="K50" s="7"/>
      <c r="L50" s="7"/>
      <c r="M50" s="39"/>
      <c r="N50" s="7"/>
      <c r="O50" s="7">
        <f t="shared" si="13"/>
        <v>0.0075</v>
      </c>
      <c r="P50" s="7">
        <f t="shared" si="14"/>
        <v>0.0075</v>
      </c>
    </row>
    <row r="51" spans="1:16" ht="15" customHeight="1">
      <c r="A51" s="44"/>
      <c r="B51" s="6" t="s">
        <v>60</v>
      </c>
      <c r="C51" s="6" t="s">
        <v>61</v>
      </c>
      <c r="D51" s="20">
        <v>0.025</v>
      </c>
      <c r="E51" s="7">
        <v>0.0162</v>
      </c>
      <c r="F51" s="7"/>
      <c r="G51" s="38"/>
      <c r="H51" s="7"/>
      <c r="I51" s="7"/>
      <c r="J51" s="7"/>
      <c r="K51" s="7"/>
      <c r="L51" s="7"/>
      <c r="M51" s="39"/>
      <c r="N51" s="7"/>
      <c r="O51" s="7">
        <f t="shared" si="13"/>
        <v>0.025</v>
      </c>
      <c r="P51" s="7">
        <f t="shared" si="14"/>
        <v>0.0162</v>
      </c>
    </row>
    <row r="52" spans="1:16" ht="15">
      <c r="A52" s="8"/>
      <c r="B52" s="10" t="s">
        <v>3</v>
      </c>
      <c r="C52" s="6"/>
      <c r="D52" s="3">
        <f aca="true" t="shared" si="15" ref="D52:P52">SUM(D44:D51)</f>
        <v>0.2786</v>
      </c>
      <c r="E52" s="3">
        <f t="shared" si="15"/>
        <v>0.2268</v>
      </c>
      <c r="F52" s="3">
        <f t="shared" si="15"/>
        <v>0</v>
      </c>
      <c r="G52" s="3">
        <f t="shared" si="15"/>
        <v>0</v>
      </c>
      <c r="H52" s="3">
        <f t="shared" si="15"/>
        <v>0</v>
      </c>
      <c r="I52" s="3">
        <f t="shared" si="15"/>
        <v>0</v>
      </c>
      <c r="J52" s="3">
        <f t="shared" si="15"/>
        <v>0</v>
      </c>
      <c r="K52" s="3">
        <f t="shared" si="15"/>
        <v>0</v>
      </c>
      <c r="L52" s="3">
        <f t="shared" si="15"/>
        <v>0</v>
      </c>
      <c r="M52" s="3">
        <f t="shared" si="15"/>
        <v>0</v>
      </c>
      <c r="N52" s="3">
        <f t="shared" si="15"/>
        <v>0</v>
      </c>
      <c r="O52" s="3">
        <f t="shared" si="15"/>
        <v>0.2786</v>
      </c>
      <c r="P52" s="3">
        <f t="shared" si="15"/>
        <v>0.2268</v>
      </c>
    </row>
    <row r="53" spans="1:16" ht="38.25">
      <c r="A53" s="42" t="s">
        <v>5</v>
      </c>
      <c r="B53" s="6" t="s">
        <v>124</v>
      </c>
      <c r="C53" s="6" t="s">
        <v>122</v>
      </c>
      <c r="D53" s="20">
        <v>0.1749</v>
      </c>
      <c r="E53" s="20">
        <v>0.1749</v>
      </c>
      <c r="F53" s="20"/>
      <c r="G53" s="20"/>
      <c r="H53" s="20"/>
      <c r="I53" s="20"/>
      <c r="J53" s="20"/>
      <c r="K53" s="20"/>
      <c r="L53" s="20"/>
      <c r="M53" s="20"/>
      <c r="N53" s="20"/>
      <c r="O53" s="7">
        <f>+D53+F53+I53+L53</f>
        <v>0.1749</v>
      </c>
      <c r="P53" s="7">
        <f>+E53+H53+K53+N53</f>
        <v>0.1749</v>
      </c>
    </row>
    <row r="54" spans="1:16" ht="51">
      <c r="A54" s="43"/>
      <c r="B54" s="6" t="s">
        <v>125</v>
      </c>
      <c r="C54" s="6" t="s">
        <v>123</v>
      </c>
      <c r="D54" s="20">
        <v>0.025</v>
      </c>
      <c r="E54" s="20">
        <v>0.025</v>
      </c>
      <c r="F54" s="20"/>
      <c r="G54" s="20"/>
      <c r="H54" s="20"/>
      <c r="I54" s="20"/>
      <c r="J54" s="20"/>
      <c r="K54" s="20"/>
      <c r="L54" s="20"/>
      <c r="M54" s="20"/>
      <c r="N54" s="20"/>
      <c r="O54" s="7">
        <f>+D54+F54+I54+L54</f>
        <v>0.025</v>
      </c>
      <c r="P54" s="7">
        <f>+E54+H54+K54+N54</f>
        <v>0.025</v>
      </c>
    </row>
    <row r="55" spans="1:16" ht="38.25">
      <c r="A55" s="43"/>
      <c r="B55" s="6" t="s">
        <v>56</v>
      </c>
      <c r="C55" s="6" t="s">
        <v>57</v>
      </c>
      <c r="D55" s="20">
        <v>0.0168</v>
      </c>
      <c r="E55" s="20">
        <v>0.0168</v>
      </c>
      <c r="F55" s="20"/>
      <c r="G55" s="20"/>
      <c r="H55" s="20"/>
      <c r="I55" s="20"/>
      <c r="J55" s="20"/>
      <c r="K55" s="20"/>
      <c r="L55" s="20"/>
      <c r="M55" s="20"/>
      <c r="N55" s="20"/>
      <c r="O55" s="7">
        <f>+D55+F55+I55+L55</f>
        <v>0.0168</v>
      </c>
      <c r="P55" s="7">
        <f>+E55+H55+K55+N55</f>
        <v>0.0168</v>
      </c>
    </row>
    <row r="56" spans="1:16" ht="25.5">
      <c r="A56" s="43"/>
      <c r="B56" s="6" t="s">
        <v>58</v>
      </c>
      <c r="C56" s="6" t="s">
        <v>59</v>
      </c>
      <c r="D56" s="20">
        <v>0.0083</v>
      </c>
      <c r="E56" s="20">
        <v>0.0083</v>
      </c>
      <c r="F56" s="20"/>
      <c r="G56" s="20"/>
      <c r="H56" s="20"/>
      <c r="I56" s="20"/>
      <c r="J56" s="20"/>
      <c r="K56" s="20"/>
      <c r="L56" s="20"/>
      <c r="M56" s="20"/>
      <c r="N56" s="20"/>
      <c r="O56" s="7">
        <f>+D56+F56+I56+L56</f>
        <v>0.0083</v>
      </c>
      <c r="P56" s="7">
        <f>+E56+H56+K56+N56</f>
        <v>0.0083</v>
      </c>
    </row>
    <row r="57" spans="1:16" ht="25.5">
      <c r="A57" s="44"/>
      <c r="B57" s="6" t="s">
        <v>121</v>
      </c>
      <c r="C57" s="6" t="s">
        <v>61</v>
      </c>
      <c r="D57" s="20">
        <v>0.025</v>
      </c>
      <c r="E57" s="20">
        <v>0.0209</v>
      </c>
      <c r="F57" s="20"/>
      <c r="G57" s="20"/>
      <c r="H57" s="20"/>
      <c r="I57" s="20"/>
      <c r="J57" s="20"/>
      <c r="K57" s="20"/>
      <c r="L57" s="20"/>
      <c r="M57" s="20"/>
      <c r="N57" s="20"/>
      <c r="O57" s="7">
        <f>+D57+F57+I57+L57</f>
        <v>0.025</v>
      </c>
      <c r="P57" s="7">
        <f>+E57+H57+K57+N57</f>
        <v>0.0209</v>
      </c>
    </row>
    <row r="58" spans="1:16" ht="15">
      <c r="A58" s="12"/>
      <c r="B58" s="10" t="s">
        <v>3</v>
      </c>
      <c r="C58" s="6"/>
      <c r="D58" s="17">
        <f aca="true" t="shared" si="16" ref="D58:P58">SUM(D53:D57)</f>
        <v>0.25</v>
      </c>
      <c r="E58" s="17">
        <f t="shared" si="16"/>
        <v>0.2459</v>
      </c>
      <c r="F58" s="17">
        <f t="shared" si="16"/>
        <v>0</v>
      </c>
      <c r="G58" s="17">
        <f t="shared" si="16"/>
        <v>0</v>
      </c>
      <c r="H58" s="17">
        <f t="shared" si="16"/>
        <v>0</v>
      </c>
      <c r="I58" s="17">
        <f t="shared" si="16"/>
        <v>0</v>
      </c>
      <c r="J58" s="17">
        <f t="shared" si="16"/>
        <v>0</v>
      </c>
      <c r="K58" s="17">
        <f t="shared" si="16"/>
        <v>0</v>
      </c>
      <c r="L58" s="17">
        <f t="shared" si="16"/>
        <v>0</v>
      </c>
      <c r="M58" s="17">
        <f t="shared" si="16"/>
        <v>0</v>
      </c>
      <c r="N58" s="40">
        <f t="shared" si="16"/>
        <v>0</v>
      </c>
      <c r="O58" s="17">
        <f t="shared" si="16"/>
        <v>0.25</v>
      </c>
      <c r="P58" s="17">
        <f t="shared" si="16"/>
        <v>0.2459</v>
      </c>
    </row>
  </sheetData>
  <sheetProtection password="E299" sheet="1"/>
  <mergeCells count="10">
    <mergeCell ref="B2:L2"/>
    <mergeCell ref="M2:N2"/>
    <mergeCell ref="O2:P2"/>
    <mergeCell ref="A53:A57"/>
    <mergeCell ref="A12:A16"/>
    <mergeCell ref="A18:A24"/>
    <mergeCell ref="A26:A35"/>
    <mergeCell ref="A4:A10"/>
    <mergeCell ref="A37:A42"/>
    <mergeCell ref="A44:A51"/>
  </mergeCells>
  <hyperlinks>
    <hyperlink ref="C9" location="'Desarrollo Institucional'!A1" display="Medición del Desarrollo Institucional de la Secretaría Distrital de Salud coordinada"/>
    <hyperlink ref="C34" location="'Desarrollo Institucional'!A1" display="Medición del Desarrollo Institucional de la Secretaría Distrital de Salud coordinada"/>
    <hyperlink ref="C41" location="'Desarrollo Institucional'!A1" display="Medición del Desarrollo Institucional de la Secretaría Distrital de Salud coordinada"/>
    <hyperlink ref="C50" location="'Desarrollo Institucional'!A1" display="Medición del Desarrollo Institucional de la Secretaría Distrital de Salud coordinada"/>
    <hyperlink ref="C20" location="'HV M3'!A1" display="Proyectos de Infraestructura y dotación hospitalaria en ejecución, priorizados para la vigencia 2017"/>
    <hyperlink ref="C24" location="'HV M6'!A1" display="Cumplimiento del PAA  en la SDS monitoreado."/>
    <hyperlink ref="C22" location="'HV M4'!A1" display="Acciones necesarias para el Mantenimiento y Sostenibilidad del Sistema Integrado de Gestión realizadas."/>
    <hyperlink ref="C23" location="'HV M5'!A1" display="Medicion del Desarrollo Institucional de la Secretaria Distrital de Salud coordinado."/>
    <hyperlink ref="C21" location="'HV M42'!A1" display="Porcentaje de avance en la creación del repositorio de información digital"/>
    <hyperlink ref="C18" location="'HV M1'!A1" display="Requerimientos de infraestructura y dotación hospitalaria atendidos"/>
    <hyperlink ref="C56" location="'Desarrollo Institucional'!A1" display="Medición del Desarrollo Institucional de la Secretaría Distrital de Salud coordinada"/>
  </hyperlinks>
  <printOptions/>
  <pageMargins left="0.25" right="0.25" top="0.75" bottom="0.75" header="0.3" footer="0.3"/>
  <pageSetup fitToHeight="1" fitToWidth="1" orientation="landscape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D9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29.7109375" style="0" customWidth="1"/>
    <col min="2" max="2" width="39.00390625" style="0" customWidth="1"/>
    <col min="3" max="3" width="24.7109375" style="0" customWidth="1"/>
    <col min="4" max="4" width="19.28125" style="0" customWidth="1"/>
  </cols>
  <sheetData>
    <row r="1" spans="1:4" ht="72">
      <c r="A1" s="31"/>
      <c r="B1" s="32" t="s">
        <v>14</v>
      </c>
      <c r="C1" s="33" t="s">
        <v>9</v>
      </c>
      <c r="D1" s="31"/>
    </row>
    <row r="2" spans="1:4" ht="15">
      <c r="A2" s="16" t="s">
        <v>0</v>
      </c>
      <c r="B2" s="4" t="s">
        <v>6</v>
      </c>
      <c r="C2" s="4" t="s">
        <v>7</v>
      </c>
      <c r="D2" s="4" t="s">
        <v>22</v>
      </c>
    </row>
    <row r="3" spans="1:4" ht="15">
      <c r="A3" s="28" t="s">
        <v>23</v>
      </c>
      <c r="B3" s="29">
        <f>+ESTRA!O11</f>
        <v>0.24930000000000002</v>
      </c>
      <c r="C3" s="29">
        <f>+ESTRA!P11</f>
        <v>0.23530000000000004</v>
      </c>
      <c r="D3" s="3">
        <f aca="true" t="shared" si="0" ref="D3:D9">+(C3*1)/B3</f>
        <v>0.9438427597272363</v>
      </c>
    </row>
    <row r="4" spans="1:4" ht="15">
      <c r="A4" s="30" t="s">
        <v>24</v>
      </c>
      <c r="B4" s="29">
        <f>+ESTRA!O17</f>
        <v>0.25060000000000004</v>
      </c>
      <c r="C4" s="29">
        <f>+ESTRA!P17</f>
        <v>0.24870000000000003</v>
      </c>
      <c r="D4" s="3">
        <f t="shared" si="0"/>
        <v>0.9924181963288108</v>
      </c>
    </row>
    <row r="5" spans="1:4" ht="15">
      <c r="A5" s="30" t="s">
        <v>25</v>
      </c>
      <c r="B5" s="29">
        <f>+ESTRA!O25</f>
        <v>0.1989</v>
      </c>
      <c r="C5" s="29">
        <f>+ESTRA!P25</f>
        <v>0.184</v>
      </c>
      <c r="D5" s="3">
        <f t="shared" si="0"/>
        <v>0.9250879839115134</v>
      </c>
    </row>
    <row r="6" spans="1:4" ht="28.5">
      <c r="A6" s="30" t="s">
        <v>26</v>
      </c>
      <c r="B6" s="29">
        <f>+ESTRA!O36</f>
        <v>0.15400000000000003</v>
      </c>
      <c r="C6" s="29">
        <f>+ESTRA!P36</f>
        <v>0.14150000000000004</v>
      </c>
      <c r="D6" s="3">
        <f t="shared" si="0"/>
        <v>0.918831168831169</v>
      </c>
    </row>
    <row r="7" spans="1:4" ht="15">
      <c r="A7" s="30" t="s">
        <v>27</v>
      </c>
      <c r="B7" s="29">
        <f>+ESTRA!O43</f>
        <v>0.196</v>
      </c>
      <c r="C7" s="29">
        <f>+ESTRA!P43</f>
        <v>0.1884</v>
      </c>
      <c r="D7" s="3">
        <f t="shared" si="0"/>
        <v>0.9612244897959183</v>
      </c>
    </row>
    <row r="8" spans="1:4" ht="15">
      <c r="A8" s="30" t="s">
        <v>28</v>
      </c>
      <c r="B8" s="29">
        <f>+ESTRA!O52</f>
        <v>0.2786</v>
      </c>
      <c r="C8" s="29">
        <f>+ESTRA!P52</f>
        <v>0.2268</v>
      </c>
      <c r="D8" s="3">
        <f>+(C8*1)/B8</f>
        <v>0.8140703517587939</v>
      </c>
    </row>
    <row r="9" spans="1:4" ht="15">
      <c r="A9" s="30" t="s">
        <v>29</v>
      </c>
      <c r="B9" s="29">
        <f>+ESTRA!O58</f>
        <v>0.25</v>
      </c>
      <c r="C9" s="29">
        <f>+ESTRA!P58</f>
        <v>0.2459</v>
      </c>
      <c r="D9" s="3">
        <f t="shared" si="0"/>
        <v>0.9836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S46"/>
  <sheetViews>
    <sheetView view="pageBreakPreview" zoomScale="90" zoomScaleSheetLayoutView="90" zoomScalePageLayoutView="0" workbookViewId="0" topLeftCell="B1">
      <pane xSplit="1" ySplit="3" topLeftCell="C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14" sqref="C14"/>
    </sheetView>
  </sheetViews>
  <sheetFormatPr defaultColWidth="11.421875" defaultRowHeight="15"/>
  <cols>
    <col min="1" max="1" width="0" style="0" hidden="1" customWidth="1"/>
    <col min="2" max="2" width="34.00390625" style="1" customWidth="1"/>
    <col min="3" max="3" width="66.421875" style="1" customWidth="1"/>
    <col min="4" max="4" width="38.8515625" style="0" customWidth="1"/>
    <col min="5" max="5" width="14.8515625" style="2" customWidth="1"/>
    <col min="6" max="6" width="19.00390625" style="2" customWidth="1"/>
    <col min="7" max="13" width="19.00390625" style="2" hidden="1" customWidth="1"/>
    <col min="14" max="14" width="27.421875" style="2" hidden="1" customWidth="1"/>
    <col min="15" max="15" width="24.140625" style="2" hidden="1" customWidth="1"/>
    <col min="16" max="16" width="17.28125" style="2" customWidth="1"/>
    <col min="17" max="17" width="19.421875" style="2" customWidth="1"/>
  </cols>
  <sheetData>
    <row r="2" spans="2:17" ht="135" customHeight="1">
      <c r="B2" s="21"/>
      <c r="C2" s="52" t="s">
        <v>14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 t="s">
        <v>9</v>
      </c>
      <c r="O2" s="55"/>
      <c r="P2" s="45"/>
      <c r="Q2" s="45"/>
    </row>
    <row r="3" spans="2:18" ht="51">
      <c r="B3" s="16" t="s">
        <v>42</v>
      </c>
      <c r="C3" s="15" t="s">
        <v>13</v>
      </c>
      <c r="D3" s="15" t="s">
        <v>8</v>
      </c>
      <c r="E3" s="4" t="s">
        <v>1</v>
      </c>
      <c r="F3" s="4" t="s">
        <v>2</v>
      </c>
      <c r="G3" s="4" t="s">
        <v>10</v>
      </c>
      <c r="H3" s="4" t="s">
        <v>63</v>
      </c>
      <c r="I3" s="4" t="s">
        <v>11</v>
      </c>
      <c r="J3" s="4" t="s">
        <v>12</v>
      </c>
      <c r="K3" s="4" t="s">
        <v>200</v>
      </c>
      <c r="L3" s="4" t="s">
        <v>201</v>
      </c>
      <c r="M3" s="4" t="s">
        <v>202</v>
      </c>
      <c r="N3" s="4" t="s">
        <v>203</v>
      </c>
      <c r="O3" s="4" t="s">
        <v>204</v>
      </c>
      <c r="P3" s="4" t="s">
        <v>6</v>
      </c>
      <c r="Q3" s="4" t="s">
        <v>7</v>
      </c>
      <c r="R3" s="22"/>
    </row>
    <row r="4" spans="2:17" ht="38.25">
      <c r="B4" s="42" t="s">
        <v>48</v>
      </c>
      <c r="C4" s="6" t="s">
        <v>147</v>
      </c>
      <c r="D4" s="6" t="s">
        <v>148</v>
      </c>
      <c r="E4" s="7">
        <v>0.0281</v>
      </c>
      <c r="F4" s="7">
        <v>0.0281</v>
      </c>
      <c r="G4" s="7"/>
      <c r="H4" s="7"/>
      <c r="I4" s="7"/>
      <c r="J4" s="7"/>
      <c r="K4" s="7"/>
      <c r="L4" s="7"/>
      <c r="M4" s="7"/>
      <c r="N4" s="7"/>
      <c r="O4" s="7"/>
      <c r="P4" s="7">
        <f aca="true" t="shared" si="0" ref="P4:P11">+E4+G4+J4+M4</f>
        <v>0.0281</v>
      </c>
      <c r="Q4" s="7">
        <f>+F4+I4+L4+O4</f>
        <v>0.0281</v>
      </c>
    </row>
    <row r="5" spans="2:17" ht="25.5">
      <c r="B5" s="43"/>
      <c r="C5" s="6" t="s">
        <v>149</v>
      </c>
      <c r="D5" s="6" t="s">
        <v>150</v>
      </c>
      <c r="E5" s="7">
        <v>0.0166</v>
      </c>
      <c r="F5" s="7">
        <v>0.0166</v>
      </c>
      <c r="G5" s="7"/>
      <c r="H5" s="7"/>
      <c r="I5" s="7"/>
      <c r="J5" s="7"/>
      <c r="K5" s="7"/>
      <c r="L5" s="7"/>
      <c r="M5" s="7"/>
      <c r="N5" s="7"/>
      <c r="O5" s="7"/>
      <c r="P5" s="7">
        <f t="shared" si="0"/>
        <v>0.0166</v>
      </c>
      <c r="Q5" s="7">
        <f aca="true" t="shared" si="1" ref="Q5:Q11">+F5+I5+L5+O5</f>
        <v>0.0166</v>
      </c>
    </row>
    <row r="6" spans="2:17" ht="38.25">
      <c r="B6" s="43"/>
      <c r="C6" s="6" t="s">
        <v>151</v>
      </c>
      <c r="D6" s="6" t="s">
        <v>152</v>
      </c>
      <c r="E6" s="7">
        <v>0.1414</v>
      </c>
      <c r="F6" s="7">
        <v>0.1414</v>
      </c>
      <c r="G6" s="7"/>
      <c r="H6" s="7"/>
      <c r="I6" s="7"/>
      <c r="J6" s="7"/>
      <c r="K6" s="7"/>
      <c r="L6" s="7"/>
      <c r="M6" s="7"/>
      <c r="N6" s="7"/>
      <c r="O6" s="7"/>
      <c r="P6" s="7">
        <f t="shared" si="0"/>
        <v>0.1414</v>
      </c>
      <c r="Q6" s="7">
        <f t="shared" si="1"/>
        <v>0.1414</v>
      </c>
    </row>
    <row r="7" spans="2:17" ht="38.25">
      <c r="B7" s="43"/>
      <c r="C7" s="6" t="s">
        <v>153</v>
      </c>
      <c r="D7" s="6" t="s">
        <v>154</v>
      </c>
      <c r="E7" s="7">
        <v>0.0084</v>
      </c>
      <c r="F7" s="7">
        <v>0.0084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0.0084</v>
      </c>
      <c r="Q7" s="7">
        <f t="shared" si="1"/>
        <v>0.0084</v>
      </c>
    </row>
    <row r="8" spans="2:17" ht="38.25">
      <c r="B8" s="43"/>
      <c r="C8" s="6" t="s">
        <v>155</v>
      </c>
      <c r="D8" s="6" t="s">
        <v>156</v>
      </c>
      <c r="E8" s="7">
        <v>0.0096</v>
      </c>
      <c r="F8" s="7">
        <v>0.0096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0.0096</v>
      </c>
      <c r="Q8" s="7">
        <f t="shared" si="1"/>
        <v>0.0096</v>
      </c>
    </row>
    <row r="9" spans="2:17" ht="38.25">
      <c r="B9" s="43"/>
      <c r="C9" s="6" t="s">
        <v>56</v>
      </c>
      <c r="D9" s="6" t="s">
        <v>57</v>
      </c>
      <c r="E9" s="7">
        <v>0.0145</v>
      </c>
      <c r="F9" s="7">
        <v>0.014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0.0145</v>
      </c>
      <c r="Q9" s="7">
        <f t="shared" si="1"/>
        <v>0.014</v>
      </c>
    </row>
    <row r="10" spans="2:17" ht="25.5">
      <c r="B10" s="43"/>
      <c r="C10" s="6" t="s">
        <v>58</v>
      </c>
      <c r="D10" s="6" t="s">
        <v>59</v>
      </c>
      <c r="E10" s="7">
        <v>0.0057</v>
      </c>
      <c r="F10" s="7">
        <v>0.0057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0.0057</v>
      </c>
      <c r="Q10" s="7">
        <f t="shared" si="1"/>
        <v>0.0057</v>
      </c>
    </row>
    <row r="11" spans="2:17" ht="15" customHeight="1">
      <c r="B11" s="44"/>
      <c r="C11" s="6" t="s">
        <v>60</v>
      </c>
      <c r="D11" s="6" t="s">
        <v>61</v>
      </c>
      <c r="E11" s="7">
        <v>0.0189</v>
      </c>
      <c r="F11" s="7">
        <v>0.0075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0.0189</v>
      </c>
      <c r="Q11" s="7">
        <f t="shared" si="1"/>
        <v>0.0075</v>
      </c>
    </row>
    <row r="12" spans="2:17" ht="15" customHeight="1">
      <c r="B12" s="8"/>
      <c r="C12" s="10" t="s">
        <v>3</v>
      </c>
      <c r="D12" s="6"/>
      <c r="E12" s="3">
        <f aca="true" t="shared" si="2" ref="E12:Q12">SUM(E4:E11)</f>
        <v>0.2432</v>
      </c>
      <c r="F12" s="3">
        <f t="shared" si="2"/>
        <v>0.2313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0.2432</v>
      </c>
      <c r="Q12" s="3">
        <f t="shared" si="2"/>
        <v>0.2313</v>
      </c>
    </row>
    <row r="13" spans="2:17" ht="15.75" customHeight="1">
      <c r="B13" s="42" t="s">
        <v>49</v>
      </c>
      <c r="C13" s="6" t="s">
        <v>157</v>
      </c>
      <c r="D13" s="6" t="s">
        <v>235</v>
      </c>
      <c r="E13" s="7">
        <v>0.06</v>
      </c>
      <c r="F13" s="7">
        <v>0.06</v>
      </c>
      <c r="G13" s="7"/>
      <c r="H13" s="7"/>
      <c r="I13" s="7"/>
      <c r="J13" s="7"/>
      <c r="K13" s="7"/>
      <c r="L13" s="7"/>
      <c r="M13" s="7"/>
      <c r="N13" s="7"/>
      <c r="O13" s="7"/>
      <c r="P13" s="7">
        <f aca="true" t="shared" si="3" ref="P13:P18">+E13+G13+J13+M13</f>
        <v>0.06</v>
      </c>
      <c r="Q13" s="7">
        <f aca="true" t="shared" si="4" ref="Q13:Q18">+F13+I13+L13+O13</f>
        <v>0.06</v>
      </c>
    </row>
    <row r="14" spans="2:17" ht="51">
      <c r="B14" s="43"/>
      <c r="C14" s="6" t="s">
        <v>158</v>
      </c>
      <c r="D14" s="6" t="s">
        <v>236</v>
      </c>
      <c r="E14" s="7">
        <v>0.075</v>
      </c>
      <c r="F14" s="7">
        <v>0.075</v>
      </c>
      <c r="G14" s="7"/>
      <c r="H14" s="7"/>
      <c r="I14" s="7"/>
      <c r="J14" s="7"/>
      <c r="K14" s="7"/>
      <c r="L14" s="7"/>
      <c r="M14" s="7"/>
      <c r="N14" s="7"/>
      <c r="O14" s="7"/>
      <c r="P14" s="7">
        <f t="shared" si="3"/>
        <v>0.075</v>
      </c>
      <c r="Q14" s="7">
        <f t="shared" si="4"/>
        <v>0.075</v>
      </c>
    </row>
    <row r="15" spans="2:17" ht="25.5">
      <c r="B15" s="43"/>
      <c r="C15" s="6" t="s">
        <v>159</v>
      </c>
      <c r="D15" s="6" t="s">
        <v>237</v>
      </c>
      <c r="E15" s="7">
        <v>0.05</v>
      </c>
      <c r="F15" s="7">
        <v>0.05</v>
      </c>
      <c r="G15" s="7"/>
      <c r="H15" s="7"/>
      <c r="I15" s="7"/>
      <c r="J15" s="7"/>
      <c r="K15" s="7"/>
      <c r="L15" s="7"/>
      <c r="M15" s="7"/>
      <c r="N15" s="7"/>
      <c r="O15" s="7"/>
      <c r="P15" s="7">
        <f t="shared" si="3"/>
        <v>0.05</v>
      </c>
      <c r="Q15" s="7">
        <f t="shared" si="4"/>
        <v>0.05</v>
      </c>
    </row>
    <row r="16" spans="2:17" ht="38.25">
      <c r="B16" s="43"/>
      <c r="C16" s="6" t="s">
        <v>160</v>
      </c>
      <c r="D16" s="6" t="s">
        <v>57</v>
      </c>
      <c r="E16" s="7">
        <v>0.017</v>
      </c>
      <c r="F16" s="7">
        <v>0.017</v>
      </c>
      <c r="G16" s="7"/>
      <c r="H16" s="7"/>
      <c r="I16" s="7"/>
      <c r="J16" s="7"/>
      <c r="K16" s="7"/>
      <c r="L16" s="7"/>
      <c r="M16" s="7"/>
      <c r="N16" s="7"/>
      <c r="O16" s="7"/>
      <c r="P16" s="7">
        <f t="shared" si="3"/>
        <v>0.017</v>
      </c>
      <c r="Q16" s="7">
        <f t="shared" si="4"/>
        <v>0.017</v>
      </c>
    </row>
    <row r="17" spans="2:17" ht="25.5">
      <c r="B17" s="43"/>
      <c r="C17" s="6" t="s">
        <v>161</v>
      </c>
      <c r="D17" s="6" t="s">
        <v>59</v>
      </c>
      <c r="E17" s="7">
        <v>0.007</v>
      </c>
      <c r="F17" s="7">
        <v>0.007</v>
      </c>
      <c r="G17" s="7"/>
      <c r="H17" s="7"/>
      <c r="I17" s="7"/>
      <c r="J17" s="7"/>
      <c r="K17" s="7"/>
      <c r="L17" s="7"/>
      <c r="M17" s="7"/>
      <c r="N17" s="7"/>
      <c r="O17" s="7"/>
      <c r="P17" s="7">
        <f t="shared" si="3"/>
        <v>0.007</v>
      </c>
      <c r="Q17" s="7">
        <f t="shared" si="4"/>
        <v>0.007</v>
      </c>
    </row>
    <row r="18" spans="2:17" ht="15" customHeight="1">
      <c r="B18" s="43"/>
      <c r="C18" s="6" t="s">
        <v>60</v>
      </c>
      <c r="D18" s="6" t="s">
        <v>61</v>
      </c>
      <c r="E18" s="7">
        <v>0.025</v>
      </c>
      <c r="F18" s="7">
        <v>0.022</v>
      </c>
      <c r="G18" s="7"/>
      <c r="H18" s="7"/>
      <c r="I18" s="7"/>
      <c r="J18" s="7"/>
      <c r="K18" s="7"/>
      <c r="L18" s="7"/>
      <c r="M18" s="7"/>
      <c r="N18" s="7"/>
      <c r="O18" s="7"/>
      <c r="P18" s="7">
        <f t="shared" si="3"/>
        <v>0.025</v>
      </c>
      <c r="Q18" s="7">
        <f t="shared" si="4"/>
        <v>0.022</v>
      </c>
    </row>
    <row r="19" spans="2:17" ht="15" customHeight="1">
      <c r="B19" s="8"/>
      <c r="C19" s="10" t="s">
        <v>3</v>
      </c>
      <c r="D19" s="6"/>
      <c r="E19" s="3">
        <f aca="true" t="shared" si="5" ref="E19:Q19">SUM(E13:E18)</f>
        <v>0.234</v>
      </c>
      <c r="F19" s="3">
        <f t="shared" si="5"/>
        <v>0.231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0</v>
      </c>
      <c r="O19" s="3">
        <f t="shared" si="5"/>
        <v>0</v>
      </c>
      <c r="P19" s="3">
        <f t="shared" si="5"/>
        <v>0.234</v>
      </c>
      <c r="Q19" s="3">
        <f t="shared" si="5"/>
        <v>0.231</v>
      </c>
    </row>
    <row r="20" spans="2:17" s="2" customFormat="1" ht="25.5">
      <c r="B20" s="42" t="s">
        <v>51</v>
      </c>
      <c r="C20" s="6" t="s">
        <v>66</v>
      </c>
      <c r="D20" s="6" t="s">
        <v>72</v>
      </c>
      <c r="E20" s="7">
        <v>0.05</v>
      </c>
      <c r="F20" s="7">
        <v>0.05</v>
      </c>
      <c r="G20" s="7"/>
      <c r="H20" s="7"/>
      <c r="I20" s="7"/>
      <c r="J20" s="7"/>
      <c r="K20" s="7"/>
      <c r="L20" s="7"/>
      <c r="M20" s="7"/>
      <c r="N20" s="7"/>
      <c r="O20" s="7"/>
      <c r="P20" s="7">
        <f aca="true" t="shared" si="6" ref="P20:P26">+E20+G20+J20+M20</f>
        <v>0.05</v>
      </c>
      <c r="Q20" s="7">
        <f aca="true" t="shared" si="7" ref="Q20:Q26">+F20+I20+L20+O20</f>
        <v>0.05</v>
      </c>
    </row>
    <row r="21" spans="2:17" s="2" customFormat="1" ht="63.75">
      <c r="B21" s="43"/>
      <c r="C21" s="6" t="s">
        <v>67</v>
      </c>
      <c r="D21" s="6" t="s">
        <v>73</v>
      </c>
      <c r="E21" s="7">
        <v>0.05</v>
      </c>
      <c r="F21" s="7">
        <v>0.05</v>
      </c>
      <c r="G21" s="7"/>
      <c r="H21" s="7"/>
      <c r="I21" s="7"/>
      <c r="J21" s="7"/>
      <c r="K21" s="7"/>
      <c r="L21" s="7"/>
      <c r="M21" s="7"/>
      <c r="N21" s="7"/>
      <c r="O21" s="7"/>
      <c r="P21" s="7">
        <f t="shared" si="6"/>
        <v>0.05</v>
      </c>
      <c r="Q21" s="7">
        <f t="shared" si="7"/>
        <v>0.05</v>
      </c>
    </row>
    <row r="22" spans="2:17" ht="63.75">
      <c r="B22" s="43"/>
      <c r="C22" s="6" t="s">
        <v>68</v>
      </c>
      <c r="D22" s="6" t="s">
        <v>74</v>
      </c>
      <c r="E22" s="7">
        <v>0.05</v>
      </c>
      <c r="F22" s="7">
        <v>0.05</v>
      </c>
      <c r="G22" s="7"/>
      <c r="H22" s="7"/>
      <c r="I22" s="7"/>
      <c r="J22" s="7"/>
      <c r="K22" s="7"/>
      <c r="L22" s="7"/>
      <c r="M22" s="7"/>
      <c r="N22" s="7"/>
      <c r="O22" s="7"/>
      <c r="P22" s="7">
        <f t="shared" si="6"/>
        <v>0.05</v>
      </c>
      <c r="Q22" s="7">
        <f t="shared" si="7"/>
        <v>0.05</v>
      </c>
    </row>
    <row r="23" spans="2:17" ht="25.5">
      <c r="B23" s="43"/>
      <c r="C23" s="6" t="s">
        <v>69</v>
      </c>
      <c r="D23" s="6" t="s">
        <v>75</v>
      </c>
      <c r="E23" s="7">
        <v>0.05</v>
      </c>
      <c r="F23" s="7">
        <v>0.05</v>
      </c>
      <c r="G23" s="7"/>
      <c r="H23" s="7"/>
      <c r="I23" s="7"/>
      <c r="J23" s="7"/>
      <c r="K23" s="7"/>
      <c r="L23" s="7"/>
      <c r="M23" s="7"/>
      <c r="N23" s="7"/>
      <c r="O23" s="7"/>
      <c r="P23" s="7">
        <f t="shared" si="6"/>
        <v>0.05</v>
      </c>
      <c r="Q23" s="7">
        <f t="shared" si="7"/>
        <v>0.05</v>
      </c>
    </row>
    <row r="24" spans="2:17" ht="38.25">
      <c r="B24" s="43"/>
      <c r="C24" s="6" t="s">
        <v>56</v>
      </c>
      <c r="D24" s="6" t="s">
        <v>57</v>
      </c>
      <c r="E24" s="7">
        <v>0.0153</v>
      </c>
      <c r="F24" s="7">
        <v>0.0153</v>
      </c>
      <c r="G24" s="7"/>
      <c r="H24" s="7"/>
      <c r="I24" s="7"/>
      <c r="J24" s="7"/>
      <c r="K24" s="7"/>
      <c r="L24" s="7"/>
      <c r="M24" s="7"/>
      <c r="N24" s="7"/>
      <c r="O24" s="7"/>
      <c r="P24" s="7">
        <f t="shared" si="6"/>
        <v>0.0153</v>
      </c>
      <c r="Q24" s="7">
        <f t="shared" si="7"/>
        <v>0.0153</v>
      </c>
    </row>
    <row r="25" spans="2:19" ht="25.5">
      <c r="B25" s="43"/>
      <c r="C25" s="6" t="s">
        <v>70</v>
      </c>
      <c r="D25" s="6" t="s">
        <v>77</v>
      </c>
      <c r="E25" s="7">
        <v>0.0062</v>
      </c>
      <c r="F25" s="7">
        <v>0.0062</v>
      </c>
      <c r="G25" s="7"/>
      <c r="H25" s="7"/>
      <c r="I25" s="7"/>
      <c r="J25" s="7"/>
      <c r="K25" s="7"/>
      <c r="L25" s="7"/>
      <c r="M25" s="7"/>
      <c r="N25" s="7"/>
      <c r="O25" s="7"/>
      <c r="P25" s="7">
        <f t="shared" si="6"/>
        <v>0.0062</v>
      </c>
      <c r="Q25" s="7">
        <f t="shared" si="7"/>
        <v>0.0062</v>
      </c>
      <c r="S25" s="41"/>
    </row>
    <row r="26" spans="2:17" ht="15" customHeight="1">
      <c r="B26" s="44"/>
      <c r="C26" s="6" t="s">
        <v>71</v>
      </c>
      <c r="D26" s="6" t="s">
        <v>76</v>
      </c>
      <c r="E26" s="7">
        <v>0.025</v>
      </c>
      <c r="F26" s="7">
        <v>0.0226</v>
      </c>
      <c r="G26" s="7"/>
      <c r="H26" s="7"/>
      <c r="I26" s="7"/>
      <c r="J26" s="7"/>
      <c r="K26" s="7"/>
      <c r="L26" s="7"/>
      <c r="M26" s="7"/>
      <c r="N26" s="7"/>
      <c r="O26" s="7"/>
      <c r="P26" s="7">
        <f t="shared" si="6"/>
        <v>0.025</v>
      </c>
      <c r="Q26" s="7">
        <f t="shared" si="7"/>
        <v>0.0226</v>
      </c>
    </row>
    <row r="27" spans="2:17" ht="15" customHeight="1">
      <c r="B27" s="8"/>
      <c r="C27" s="6" t="s">
        <v>3</v>
      </c>
      <c r="D27" s="6"/>
      <c r="E27" s="3">
        <f aca="true" t="shared" si="8" ref="E27:Q27">SUM(E20:E26)</f>
        <v>0.24650000000000002</v>
      </c>
      <c r="F27" s="3">
        <f t="shared" si="8"/>
        <v>0.24410000000000004</v>
      </c>
      <c r="G27" s="3">
        <f t="shared" si="8"/>
        <v>0</v>
      </c>
      <c r="H27" s="3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0</v>
      </c>
      <c r="N27" s="3">
        <f t="shared" si="8"/>
        <v>0</v>
      </c>
      <c r="O27" s="3">
        <f t="shared" si="8"/>
        <v>0</v>
      </c>
      <c r="P27" s="3">
        <f t="shared" si="8"/>
        <v>0.24650000000000002</v>
      </c>
      <c r="Q27" s="3">
        <f t="shared" si="8"/>
        <v>0.24410000000000004</v>
      </c>
    </row>
    <row r="28" spans="2:17" ht="38.25">
      <c r="B28" s="42" t="s">
        <v>50</v>
      </c>
      <c r="C28" s="6" t="s">
        <v>102</v>
      </c>
      <c r="D28" s="6" t="s">
        <v>238</v>
      </c>
      <c r="E28" s="7">
        <v>0.115</v>
      </c>
      <c r="F28" s="7">
        <v>0.115</v>
      </c>
      <c r="G28" s="7"/>
      <c r="H28" s="7"/>
      <c r="I28" s="7"/>
      <c r="J28" s="7"/>
      <c r="K28" s="7"/>
      <c r="L28" s="7"/>
      <c r="M28" s="7"/>
      <c r="N28" s="7"/>
      <c r="O28" s="7"/>
      <c r="P28" s="7">
        <f aca="true" t="shared" si="9" ref="P28:P33">+E28+G28+J28+M28</f>
        <v>0.115</v>
      </c>
      <c r="Q28" s="7">
        <f aca="true" t="shared" si="10" ref="Q28:Q33">+F28+I28+L28+O28</f>
        <v>0.115</v>
      </c>
    </row>
    <row r="29" spans="2:17" ht="25.5">
      <c r="B29" s="43"/>
      <c r="C29" s="6" t="s">
        <v>103</v>
      </c>
      <c r="D29" s="6" t="s">
        <v>239</v>
      </c>
      <c r="E29" s="7">
        <v>0.03</v>
      </c>
      <c r="F29" s="7">
        <v>0.03</v>
      </c>
      <c r="G29" s="7"/>
      <c r="H29" s="7"/>
      <c r="I29" s="7"/>
      <c r="J29" s="7"/>
      <c r="K29" s="7"/>
      <c r="L29" s="7"/>
      <c r="M29" s="7"/>
      <c r="N29" s="7"/>
      <c r="O29" s="7"/>
      <c r="P29" s="7">
        <f t="shared" si="9"/>
        <v>0.03</v>
      </c>
      <c r="Q29" s="7">
        <f t="shared" si="10"/>
        <v>0.03</v>
      </c>
    </row>
    <row r="30" spans="2:17" ht="25.5">
      <c r="B30" s="43"/>
      <c r="C30" s="6" t="s">
        <v>104</v>
      </c>
      <c r="D30" s="6" t="s">
        <v>240</v>
      </c>
      <c r="E30" s="7">
        <v>0.0325</v>
      </c>
      <c r="F30" s="7">
        <v>0.0325</v>
      </c>
      <c r="G30" s="7"/>
      <c r="H30" s="7"/>
      <c r="I30" s="7"/>
      <c r="J30" s="7"/>
      <c r="K30" s="7"/>
      <c r="L30" s="7"/>
      <c r="M30" s="7"/>
      <c r="N30" s="7"/>
      <c r="O30" s="7"/>
      <c r="P30" s="7">
        <f t="shared" si="9"/>
        <v>0.0325</v>
      </c>
      <c r="Q30" s="7">
        <f t="shared" si="10"/>
        <v>0.0325</v>
      </c>
    </row>
    <row r="31" spans="2:17" ht="38.25">
      <c r="B31" s="43"/>
      <c r="C31" s="6" t="s">
        <v>105</v>
      </c>
      <c r="D31" s="6" t="s">
        <v>57</v>
      </c>
      <c r="E31" s="7">
        <v>0.015</v>
      </c>
      <c r="F31" s="7">
        <v>0.0145</v>
      </c>
      <c r="G31" s="7"/>
      <c r="H31" s="7"/>
      <c r="I31" s="7"/>
      <c r="J31" s="7"/>
      <c r="K31" s="7"/>
      <c r="L31" s="7"/>
      <c r="M31" s="7"/>
      <c r="N31" s="7"/>
      <c r="O31" s="7"/>
      <c r="P31" s="7">
        <f t="shared" si="9"/>
        <v>0.015</v>
      </c>
      <c r="Q31" s="7">
        <f t="shared" si="10"/>
        <v>0.0145</v>
      </c>
    </row>
    <row r="32" spans="2:17" ht="38.25">
      <c r="B32" s="43"/>
      <c r="C32" s="6" t="s">
        <v>106</v>
      </c>
      <c r="D32" s="6" t="s">
        <v>90</v>
      </c>
      <c r="E32" s="7">
        <v>0.005</v>
      </c>
      <c r="F32" s="7">
        <v>0.0041</v>
      </c>
      <c r="G32" s="7"/>
      <c r="H32" s="7"/>
      <c r="I32" s="7"/>
      <c r="J32" s="7"/>
      <c r="K32" s="7"/>
      <c r="L32" s="7"/>
      <c r="M32" s="7"/>
      <c r="N32" s="7"/>
      <c r="O32" s="7"/>
      <c r="P32" s="7">
        <f t="shared" si="9"/>
        <v>0.005</v>
      </c>
      <c r="Q32" s="7">
        <f t="shared" si="10"/>
        <v>0.0041</v>
      </c>
    </row>
    <row r="33" spans="2:17" ht="25.5">
      <c r="B33" s="43"/>
      <c r="C33" s="6" t="s">
        <v>107</v>
      </c>
      <c r="D33" s="6" t="s">
        <v>61</v>
      </c>
      <c r="E33" s="7">
        <v>0.025</v>
      </c>
      <c r="F33" s="7">
        <v>0.0027</v>
      </c>
      <c r="G33" s="7"/>
      <c r="H33" s="7"/>
      <c r="I33" s="7"/>
      <c r="J33" s="7"/>
      <c r="K33" s="7"/>
      <c r="L33" s="7"/>
      <c r="M33" s="7"/>
      <c r="N33" s="7"/>
      <c r="O33" s="7"/>
      <c r="P33" s="7">
        <f t="shared" si="9"/>
        <v>0.025</v>
      </c>
      <c r="Q33" s="7">
        <f t="shared" si="10"/>
        <v>0.0027</v>
      </c>
    </row>
    <row r="34" spans="2:17" ht="15" customHeight="1">
      <c r="B34" s="8"/>
      <c r="C34" s="11" t="s">
        <v>3</v>
      </c>
      <c r="D34" s="6"/>
      <c r="E34" s="3">
        <f aca="true" t="shared" si="11" ref="E34:Q34">SUM(E28:E33)</f>
        <v>0.2225</v>
      </c>
      <c r="F34" s="3">
        <f t="shared" si="11"/>
        <v>0.19880000000000003</v>
      </c>
      <c r="G34" s="3">
        <f t="shared" si="11"/>
        <v>0</v>
      </c>
      <c r="H34" s="3">
        <f t="shared" si="11"/>
        <v>0</v>
      </c>
      <c r="I34" s="3">
        <f t="shared" si="11"/>
        <v>0</v>
      </c>
      <c r="J34" s="3">
        <f t="shared" si="11"/>
        <v>0</v>
      </c>
      <c r="K34" s="3">
        <f t="shared" si="11"/>
        <v>0</v>
      </c>
      <c r="L34" s="3">
        <f t="shared" si="11"/>
        <v>0</v>
      </c>
      <c r="M34" s="3">
        <f t="shared" si="11"/>
        <v>0</v>
      </c>
      <c r="N34" s="3">
        <f t="shared" si="11"/>
        <v>0</v>
      </c>
      <c r="O34" s="3">
        <f t="shared" si="11"/>
        <v>0</v>
      </c>
      <c r="P34" s="3">
        <f t="shared" si="11"/>
        <v>0.2225</v>
      </c>
      <c r="Q34" s="3">
        <f t="shared" si="11"/>
        <v>0.19880000000000003</v>
      </c>
    </row>
    <row r="35" spans="2:17" ht="102">
      <c r="B35" s="42" t="s">
        <v>52</v>
      </c>
      <c r="C35" s="6" t="s">
        <v>186</v>
      </c>
      <c r="D35" s="6" t="s">
        <v>195</v>
      </c>
      <c r="E35" s="7">
        <v>0.03</v>
      </c>
      <c r="F35" s="7">
        <v>0.03</v>
      </c>
      <c r="G35" s="7"/>
      <c r="H35" s="7"/>
      <c r="I35" s="7"/>
      <c r="J35" s="7"/>
      <c r="K35" s="7"/>
      <c r="L35" s="7"/>
      <c r="M35" s="7"/>
      <c r="N35" s="7"/>
      <c r="O35" s="7"/>
      <c r="P35" s="7">
        <f aca="true" t="shared" si="12" ref="P35:P42">+E35+G35+J35+M35</f>
        <v>0.03</v>
      </c>
      <c r="Q35" s="7">
        <f aca="true" t="shared" si="13" ref="Q35:Q42">+F35+I35+L35+O35</f>
        <v>0.03</v>
      </c>
    </row>
    <row r="36" spans="2:17" ht="114.75">
      <c r="B36" s="43"/>
      <c r="C36" s="6" t="s">
        <v>187</v>
      </c>
      <c r="D36" s="6" t="s">
        <v>196</v>
      </c>
      <c r="E36" s="7">
        <v>0.02</v>
      </c>
      <c r="F36" s="7">
        <v>0.02</v>
      </c>
      <c r="G36" s="7"/>
      <c r="H36" s="7"/>
      <c r="I36" s="7"/>
      <c r="J36" s="7"/>
      <c r="K36" s="7"/>
      <c r="L36" s="7"/>
      <c r="M36" s="7"/>
      <c r="N36" s="7"/>
      <c r="O36" s="7"/>
      <c r="P36" s="7">
        <f t="shared" si="12"/>
        <v>0.02</v>
      </c>
      <c r="Q36" s="7">
        <f t="shared" si="13"/>
        <v>0.02</v>
      </c>
    </row>
    <row r="37" spans="2:17" ht="38.25">
      <c r="B37" s="43"/>
      <c r="C37" s="6" t="s">
        <v>188</v>
      </c>
      <c r="D37" s="6" t="s">
        <v>197</v>
      </c>
      <c r="E37" s="7">
        <v>0.035</v>
      </c>
      <c r="F37" s="7">
        <v>0.03</v>
      </c>
      <c r="G37" s="7"/>
      <c r="H37" s="7"/>
      <c r="I37" s="7"/>
      <c r="J37" s="7"/>
      <c r="K37" s="7"/>
      <c r="L37" s="7"/>
      <c r="M37" s="7"/>
      <c r="N37" s="7"/>
      <c r="O37" s="7"/>
      <c r="P37" s="7">
        <f t="shared" si="12"/>
        <v>0.035</v>
      </c>
      <c r="Q37" s="7">
        <f t="shared" si="13"/>
        <v>0.03</v>
      </c>
    </row>
    <row r="38" spans="2:17" ht="38.25">
      <c r="B38" s="43"/>
      <c r="C38" s="6" t="s">
        <v>189</v>
      </c>
      <c r="D38" s="6" t="s">
        <v>198</v>
      </c>
      <c r="E38" s="7">
        <v>0.065</v>
      </c>
      <c r="F38" s="7">
        <v>0.065</v>
      </c>
      <c r="G38" s="7"/>
      <c r="H38" s="7"/>
      <c r="I38" s="7"/>
      <c r="J38" s="7"/>
      <c r="K38" s="7"/>
      <c r="L38" s="7"/>
      <c r="M38" s="7"/>
      <c r="N38" s="7"/>
      <c r="O38" s="7"/>
      <c r="P38" s="7">
        <f t="shared" si="12"/>
        <v>0.065</v>
      </c>
      <c r="Q38" s="7">
        <f t="shared" si="13"/>
        <v>0.065</v>
      </c>
    </row>
    <row r="39" spans="2:17" ht="38.25">
      <c r="B39" s="43"/>
      <c r="C39" s="6" t="s">
        <v>190</v>
      </c>
      <c r="D39" s="6" t="s">
        <v>199</v>
      </c>
      <c r="E39" s="7">
        <v>0.063</v>
      </c>
      <c r="F39" s="7">
        <v>0.048</v>
      </c>
      <c r="G39" s="7"/>
      <c r="H39" s="7"/>
      <c r="I39" s="7"/>
      <c r="J39" s="7"/>
      <c r="K39" s="7"/>
      <c r="L39" s="7"/>
      <c r="M39" s="7"/>
      <c r="N39" s="7"/>
      <c r="O39" s="7"/>
      <c r="P39" s="7">
        <f t="shared" si="12"/>
        <v>0.063</v>
      </c>
      <c r="Q39" s="7">
        <f t="shared" si="13"/>
        <v>0.048</v>
      </c>
    </row>
    <row r="40" spans="2:17" ht="38.25">
      <c r="B40" s="43"/>
      <c r="C40" s="6" t="s">
        <v>56</v>
      </c>
      <c r="D40" s="6" t="s">
        <v>191</v>
      </c>
      <c r="E40" s="7">
        <v>0.017</v>
      </c>
      <c r="F40" s="7">
        <v>0.0165</v>
      </c>
      <c r="G40" s="7"/>
      <c r="H40" s="7"/>
      <c r="I40" s="7"/>
      <c r="J40" s="7"/>
      <c r="K40" s="7"/>
      <c r="L40" s="7"/>
      <c r="M40" s="7"/>
      <c r="N40" s="7"/>
      <c r="O40" s="7"/>
      <c r="P40" s="7">
        <f t="shared" si="12"/>
        <v>0.017</v>
      </c>
      <c r="Q40" s="7">
        <f t="shared" si="13"/>
        <v>0.0165</v>
      </c>
    </row>
    <row r="41" spans="2:17" ht="25.5">
      <c r="B41" s="43"/>
      <c r="C41" s="6" t="s">
        <v>70</v>
      </c>
      <c r="D41" s="6" t="s">
        <v>192</v>
      </c>
      <c r="E41" s="7">
        <v>0.011</v>
      </c>
      <c r="F41" s="7">
        <v>0.011</v>
      </c>
      <c r="G41" s="7"/>
      <c r="H41" s="7"/>
      <c r="I41" s="7"/>
      <c r="J41" s="7"/>
      <c r="K41" s="7"/>
      <c r="L41" s="7"/>
      <c r="M41" s="7"/>
      <c r="N41" s="7"/>
      <c r="O41" s="7"/>
      <c r="P41" s="7">
        <f t="shared" si="12"/>
        <v>0.011</v>
      </c>
      <c r="Q41" s="7">
        <f t="shared" si="13"/>
        <v>0.011</v>
      </c>
    </row>
    <row r="42" spans="2:17" ht="15" customHeight="1">
      <c r="B42" s="44"/>
      <c r="C42" s="6" t="s">
        <v>193</v>
      </c>
      <c r="D42" s="6" t="s">
        <v>194</v>
      </c>
      <c r="E42" s="7">
        <v>0.025</v>
      </c>
      <c r="F42" s="7">
        <v>0.025</v>
      </c>
      <c r="G42" s="7"/>
      <c r="H42" s="7"/>
      <c r="I42" s="7"/>
      <c r="J42" s="7"/>
      <c r="K42" s="7"/>
      <c r="L42" s="7"/>
      <c r="M42" s="7"/>
      <c r="N42" s="7"/>
      <c r="O42" s="7"/>
      <c r="P42" s="7">
        <f t="shared" si="12"/>
        <v>0.025</v>
      </c>
      <c r="Q42" s="7">
        <f t="shared" si="13"/>
        <v>0.025</v>
      </c>
    </row>
    <row r="43" spans="2:17" ht="15" customHeight="1">
      <c r="B43" s="8"/>
      <c r="C43" s="9" t="s">
        <v>3</v>
      </c>
      <c r="D43" s="6"/>
      <c r="E43" s="3">
        <f aca="true" t="shared" si="14" ref="E43:Q43">SUM(E35:E42)</f>
        <v>0.26600000000000007</v>
      </c>
      <c r="F43" s="3">
        <f t="shared" si="14"/>
        <v>0.24550000000000002</v>
      </c>
      <c r="G43" s="3">
        <f t="shared" si="14"/>
        <v>0</v>
      </c>
      <c r="H43" s="3">
        <f t="shared" si="14"/>
        <v>0</v>
      </c>
      <c r="I43" s="3">
        <f t="shared" si="14"/>
        <v>0</v>
      </c>
      <c r="J43" s="3">
        <f t="shared" si="14"/>
        <v>0</v>
      </c>
      <c r="K43" s="3">
        <f t="shared" si="14"/>
        <v>0</v>
      </c>
      <c r="L43" s="3">
        <f t="shared" si="14"/>
        <v>0</v>
      </c>
      <c r="M43" s="3">
        <f t="shared" si="14"/>
        <v>0</v>
      </c>
      <c r="N43" s="3">
        <f t="shared" si="14"/>
        <v>0</v>
      </c>
      <c r="O43" s="3">
        <f t="shared" si="14"/>
        <v>0</v>
      </c>
      <c r="P43" s="3">
        <f t="shared" si="14"/>
        <v>0.26600000000000007</v>
      </c>
      <c r="Q43" s="3">
        <f t="shared" si="14"/>
        <v>0.24550000000000002</v>
      </c>
    </row>
    <row r="45" ht="15">
      <c r="J45" s="2">
        <f>6.06-5.43</f>
        <v>0.6299999999999999</v>
      </c>
    </row>
    <row r="46" ht="15">
      <c r="D46" s="6"/>
    </row>
  </sheetData>
  <sheetProtection password="E299" sheet="1"/>
  <mergeCells count="8">
    <mergeCell ref="B35:B42"/>
    <mergeCell ref="P2:Q2"/>
    <mergeCell ref="B4:B11"/>
    <mergeCell ref="B13:B18"/>
    <mergeCell ref="B20:B26"/>
    <mergeCell ref="B28:B33"/>
    <mergeCell ref="C2:M2"/>
    <mergeCell ref="N2:O2"/>
  </mergeCells>
  <hyperlinks>
    <hyperlink ref="D10" location="'Desarrollo Institucional'!A1" display="Medición del Desarrollo Institucional de la Secretaría Distrital de Salud coordinada"/>
    <hyperlink ref="D20" location="'HV Indicador Area Tutelas '!A1" display="Acciones de tutela y desacatos gestionados por la Oficina Asesora Jurídicas."/>
    <hyperlink ref="D21" location="'HV Indicdor Asesoria Legal '!A1" display="Asesoría jurídica prestada a la Secretaria Distrital de Salud y a las entidades del sector salud en el Distrito Capital, frente a problemáticas de carácter jurídico, con forme a los tiempos establecidos por la Oficina"/>
    <hyperlink ref="D22" location="'HV. Indicador Defensa Judicial'!A1" display="Representación judicial y extrajudicial  ejercida a los procesos que vinculen a la Entidad bajo las directrices e instructivos que en materia de defensa judicial se establezcan."/>
    <hyperlink ref="D23" location="'HV. Indicador Segunda Instancia'!A1" display="Recursos de apelación o de reposición tramitados por la Oficina Asesora Jurídica."/>
    <hyperlink ref="D17" location="'Desarrollo Institucional'!A1" display="Medición del Desarrollo Institucional de la Secretaría Distrital de Salud coordinada"/>
  </hyperlinks>
  <printOptions/>
  <pageMargins left="0.7" right="0.7" top="0.75" bottom="0.75" header="0.3" footer="0.3"/>
  <pageSetup orientation="landscape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7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9.7109375" style="0" customWidth="1"/>
    <col min="2" max="2" width="39.00390625" style="0" customWidth="1"/>
    <col min="3" max="3" width="24.7109375" style="0" customWidth="1"/>
    <col min="4" max="4" width="19.28125" style="0" customWidth="1"/>
  </cols>
  <sheetData>
    <row r="1" spans="1:4" ht="75" customHeight="1">
      <c r="A1" s="31"/>
      <c r="B1" s="32" t="s">
        <v>14</v>
      </c>
      <c r="C1" s="33" t="s">
        <v>9</v>
      </c>
      <c r="D1" s="31"/>
    </row>
    <row r="2" spans="1:4" ht="15">
      <c r="A2" s="16" t="s">
        <v>0</v>
      </c>
      <c r="B2" s="4" t="s">
        <v>6</v>
      </c>
      <c r="C2" s="4" t="s">
        <v>7</v>
      </c>
      <c r="D2" s="4" t="s">
        <v>22</v>
      </c>
    </row>
    <row r="3" spans="1:4" ht="15">
      <c r="A3" s="28" t="s">
        <v>30</v>
      </c>
      <c r="B3" s="29">
        <f>+APO!P12</f>
        <v>0.2432</v>
      </c>
      <c r="C3" s="29">
        <f>+APO!Q12</f>
        <v>0.2313</v>
      </c>
      <c r="D3" s="3">
        <f>+(C3*1)/B3</f>
        <v>0.9510690789473685</v>
      </c>
    </row>
    <row r="4" spans="1:4" ht="30.75" customHeight="1">
      <c r="A4" s="30" t="s">
        <v>31</v>
      </c>
      <c r="B4" s="29">
        <f>+APO!P19</f>
        <v>0.234</v>
      </c>
      <c r="C4" s="29">
        <f>+APO!Q19</f>
        <v>0.231</v>
      </c>
      <c r="D4" s="3">
        <f>+(C4*1)/B4</f>
        <v>0.9871794871794871</v>
      </c>
    </row>
    <row r="5" spans="1:4" ht="15">
      <c r="A5" s="30" t="s">
        <v>32</v>
      </c>
      <c r="B5" s="29">
        <f>+APO!P27</f>
        <v>0.24650000000000002</v>
      </c>
      <c r="C5" s="29">
        <f>+APO!Q27</f>
        <v>0.24410000000000004</v>
      </c>
      <c r="D5" s="3">
        <f>+(C5*1)/B5</f>
        <v>0.9902636916835701</v>
      </c>
    </row>
    <row r="6" spans="1:4" ht="15">
      <c r="A6" s="30" t="s">
        <v>33</v>
      </c>
      <c r="B6" s="29">
        <f>+APO!P34</f>
        <v>0.2225</v>
      </c>
      <c r="C6" s="29">
        <f>+APO!Q34</f>
        <v>0.19880000000000003</v>
      </c>
      <c r="D6" s="3">
        <f>+(C6*1)/B6</f>
        <v>0.8934831460674159</v>
      </c>
    </row>
    <row r="7" spans="1:4" ht="15">
      <c r="A7" s="30" t="s">
        <v>34</v>
      </c>
      <c r="B7" s="29">
        <f>+APO!P43</f>
        <v>0.26600000000000007</v>
      </c>
      <c r="C7" s="29">
        <f>+APO!Q43</f>
        <v>0.24550000000000002</v>
      </c>
      <c r="D7" s="3">
        <f>+(C7*1)/B7</f>
        <v>0.9229323308270675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2:Q23"/>
  <sheetViews>
    <sheetView view="pageBreakPreview" zoomScale="90" zoomScaleSheetLayoutView="90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4" sqref="C3:C4"/>
    </sheetView>
  </sheetViews>
  <sheetFormatPr defaultColWidth="11.421875" defaultRowHeight="15"/>
  <cols>
    <col min="1" max="1" width="0" style="0" hidden="1" customWidth="1"/>
    <col min="2" max="2" width="34.00390625" style="1" customWidth="1"/>
    <col min="3" max="3" width="34.140625" style="1" customWidth="1"/>
    <col min="4" max="4" width="36.28125" style="0" customWidth="1"/>
    <col min="5" max="5" width="13.57421875" style="2" customWidth="1"/>
    <col min="6" max="6" width="17.7109375" style="2" customWidth="1"/>
    <col min="7" max="15" width="17.7109375" style="2" hidden="1" customWidth="1"/>
    <col min="16" max="16" width="17.7109375" style="2" customWidth="1"/>
    <col min="17" max="17" width="32.421875" style="2" customWidth="1"/>
  </cols>
  <sheetData>
    <row r="2" spans="2:17" ht="149.25" customHeight="1">
      <c r="B2" s="21"/>
      <c r="C2" s="52" t="s">
        <v>14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35"/>
      <c r="P2" s="36" t="s">
        <v>9</v>
      </c>
      <c r="Q2" s="37"/>
    </row>
    <row r="3" spans="2:17" ht="63.75">
      <c r="B3" s="16" t="s">
        <v>53</v>
      </c>
      <c r="C3" s="15" t="s">
        <v>13</v>
      </c>
      <c r="D3" s="15" t="s">
        <v>8</v>
      </c>
      <c r="E3" s="4" t="s">
        <v>1</v>
      </c>
      <c r="F3" s="4" t="s">
        <v>2</v>
      </c>
      <c r="G3" s="4" t="s">
        <v>10</v>
      </c>
      <c r="H3" s="4" t="s">
        <v>63</v>
      </c>
      <c r="I3" s="4" t="s">
        <v>11</v>
      </c>
      <c r="J3" s="4" t="s">
        <v>12</v>
      </c>
      <c r="K3" s="4" t="s">
        <v>200</v>
      </c>
      <c r="L3" s="4" t="s">
        <v>201</v>
      </c>
      <c r="M3" s="4" t="s">
        <v>202</v>
      </c>
      <c r="N3" s="4" t="s">
        <v>203</v>
      </c>
      <c r="O3" s="4" t="s">
        <v>204</v>
      </c>
      <c r="P3" s="4" t="s">
        <v>6</v>
      </c>
      <c r="Q3" s="4" t="s">
        <v>7</v>
      </c>
    </row>
    <row r="4" spans="2:17" ht="51">
      <c r="B4" s="42" t="s">
        <v>54</v>
      </c>
      <c r="C4" s="6" t="s">
        <v>78</v>
      </c>
      <c r="D4" s="6" t="s">
        <v>79</v>
      </c>
      <c r="E4" s="7">
        <v>0.05</v>
      </c>
      <c r="F4" s="7">
        <v>0.05</v>
      </c>
      <c r="G4" s="7"/>
      <c r="H4" s="7"/>
      <c r="I4" s="7"/>
      <c r="J4" s="7"/>
      <c r="K4" s="7"/>
      <c r="L4" s="7"/>
      <c r="M4" s="7"/>
      <c r="N4" s="7"/>
      <c r="O4" s="7"/>
      <c r="P4" s="7">
        <f>+E4+G4+J4+M4</f>
        <v>0.05</v>
      </c>
      <c r="Q4" s="7">
        <f>+F4+I4+L4+O4</f>
        <v>0.05</v>
      </c>
    </row>
    <row r="5" spans="2:17" ht="51">
      <c r="B5" s="43"/>
      <c r="C5" s="6" t="s">
        <v>80</v>
      </c>
      <c r="D5" s="6" t="s">
        <v>81</v>
      </c>
      <c r="E5" s="7">
        <v>0.15</v>
      </c>
      <c r="F5" s="7">
        <v>0.15</v>
      </c>
      <c r="G5" s="7"/>
      <c r="H5" s="7"/>
      <c r="I5" s="7"/>
      <c r="J5" s="7"/>
      <c r="K5" s="7"/>
      <c r="L5" s="7"/>
      <c r="M5" s="7"/>
      <c r="N5" s="7"/>
      <c r="O5" s="7"/>
      <c r="P5" s="7">
        <f>+E5+G5+J5+M5</f>
        <v>0.15</v>
      </c>
      <c r="Q5" s="7">
        <f>+F5+I5+L5+O5</f>
        <v>0.15</v>
      </c>
    </row>
    <row r="6" spans="2:17" ht="38.25">
      <c r="B6" s="43"/>
      <c r="C6" s="6" t="s">
        <v>56</v>
      </c>
      <c r="D6" s="6" t="s">
        <v>57</v>
      </c>
      <c r="E6" s="7">
        <v>0.0175</v>
      </c>
      <c r="F6" s="7">
        <v>0.0142</v>
      </c>
      <c r="G6" s="7"/>
      <c r="H6" s="7"/>
      <c r="I6" s="7"/>
      <c r="J6" s="7"/>
      <c r="K6" s="7"/>
      <c r="L6" s="7"/>
      <c r="M6" s="7"/>
      <c r="N6" s="7"/>
      <c r="O6" s="7"/>
      <c r="P6" s="7">
        <f>+E6+G6+J6+M6</f>
        <v>0.0175</v>
      </c>
      <c r="Q6" s="7">
        <f>+F6+I6+L6+O6</f>
        <v>0.0142</v>
      </c>
    </row>
    <row r="7" spans="2:17" ht="38.25">
      <c r="B7" s="43"/>
      <c r="C7" s="6" t="s">
        <v>70</v>
      </c>
      <c r="D7" s="6" t="s">
        <v>82</v>
      </c>
      <c r="E7" s="7">
        <v>0.0025</v>
      </c>
      <c r="F7" s="7">
        <v>0.0025</v>
      </c>
      <c r="G7" s="7"/>
      <c r="H7" s="7"/>
      <c r="I7" s="7"/>
      <c r="J7" s="7"/>
      <c r="K7" s="7"/>
      <c r="L7" s="7"/>
      <c r="M7" s="7"/>
      <c r="N7" s="7"/>
      <c r="O7" s="7"/>
      <c r="P7" s="7">
        <f>+E7+G7+J7+M7</f>
        <v>0.0025</v>
      </c>
      <c r="Q7" s="7">
        <f>+F7+I7+L7+O7</f>
        <v>0.0025</v>
      </c>
    </row>
    <row r="8" spans="2:17" ht="25.5">
      <c r="B8" s="43"/>
      <c r="C8" s="6" t="s">
        <v>83</v>
      </c>
      <c r="D8" s="6" t="s">
        <v>61</v>
      </c>
      <c r="E8" s="7">
        <v>0.025</v>
      </c>
      <c r="F8" s="7">
        <v>0</v>
      </c>
      <c r="G8" s="7"/>
      <c r="H8" s="7"/>
      <c r="I8" s="7"/>
      <c r="J8" s="7"/>
      <c r="K8" s="7"/>
      <c r="L8" s="7"/>
      <c r="M8" s="7"/>
      <c r="N8" s="7"/>
      <c r="O8" s="7"/>
      <c r="P8" s="7">
        <f>+E8+G8+J8+M8</f>
        <v>0.025</v>
      </c>
      <c r="Q8" s="7">
        <f>+F8+I8+L8+O8</f>
        <v>0</v>
      </c>
    </row>
    <row r="9" spans="2:17" ht="15" customHeight="1">
      <c r="B9" s="8"/>
      <c r="C9" s="10" t="s">
        <v>3</v>
      </c>
      <c r="D9" s="6"/>
      <c r="E9" s="3">
        <f aca="true" t="shared" si="0" ref="E9:Q9">SUM(E4:E8)</f>
        <v>0.24500000000000002</v>
      </c>
      <c r="F9" s="3">
        <f t="shared" si="0"/>
        <v>0.2167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0.24500000000000002</v>
      </c>
      <c r="Q9" s="3">
        <f t="shared" si="0"/>
        <v>0.2167</v>
      </c>
    </row>
    <row r="10" spans="2:17" ht="38.25">
      <c r="B10" s="42" t="s">
        <v>55</v>
      </c>
      <c r="C10" s="6" t="s">
        <v>91</v>
      </c>
      <c r="D10" s="6" t="s">
        <v>92</v>
      </c>
      <c r="E10" s="7">
        <v>0.0875</v>
      </c>
      <c r="F10" s="7">
        <v>0.0875</v>
      </c>
      <c r="G10" s="7"/>
      <c r="H10" s="7"/>
      <c r="I10" s="7"/>
      <c r="J10" s="7"/>
      <c r="K10" s="7"/>
      <c r="L10" s="7"/>
      <c r="M10" s="7"/>
      <c r="N10" s="7"/>
      <c r="O10" s="7"/>
      <c r="P10" s="7">
        <f aca="true" t="shared" si="1" ref="P10:P16">+E10+G10+J10+M10</f>
        <v>0.0875</v>
      </c>
      <c r="Q10" s="7">
        <f aca="true" t="shared" si="2" ref="Q10:Q16">+F10+I10+L10+O10</f>
        <v>0.0875</v>
      </c>
    </row>
    <row r="11" spans="2:17" ht="25.5">
      <c r="B11" s="43"/>
      <c r="C11" s="6" t="s">
        <v>93</v>
      </c>
      <c r="D11" s="6" t="s">
        <v>94</v>
      </c>
      <c r="E11" s="7">
        <v>0.05</v>
      </c>
      <c r="F11" s="7">
        <v>0.05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1"/>
        <v>0.05</v>
      </c>
      <c r="Q11" s="7">
        <f t="shared" si="2"/>
        <v>0.05</v>
      </c>
    </row>
    <row r="12" spans="2:17" ht="63.75">
      <c r="B12" s="43"/>
      <c r="C12" s="6" t="s">
        <v>95</v>
      </c>
      <c r="D12" s="6" t="s">
        <v>96</v>
      </c>
      <c r="E12" s="7">
        <v>0.075</v>
      </c>
      <c r="F12" s="7">
        <v>0.075</v>
      </c>
      <c r="G12" s="7"/>
      <c r="H12" s="7"/>
      <c r="I12" s="7"/>
      <c r="J12" s="7"/>
      <c r="K12" s="7"/>
      <c r="L12" s="7"/>
      <c r="M12" s="7"/>
      <c r="N12" s="7"/>
      <c r="O12" s="7"/>
      <c r="P12" s="7">
        <f t="shared" si="1"/>
        <v>0.075</v>
      </c>
      <c r="Q12" s="7">
        <f t="shared" si="2"/>
        <v>0.075</v>
      </c>
    </row>
    <row r="13" spans="2:17" ht="51">
      <c r="B13" s="43"/>
      <c r="C13" s="6" t="s">
        <v>101</v>
      </c>
      <c r="D13" s="6" t="s">
        <v>97</v>
      </c>
      <c r="E13" s="7">
        <v>0.1</v>
      </c>
      <c r="F13" s="7">
        <v>0.1</v>
      </c>
      <c r="G13" s="7"/>
      <c r="H13" s="7"/>
      <c r="I13" s="7"/>
      <c r="J13" s="7"/>
      <c r="K13" s="7"/>
      <c r="L13" s="7"/>
      <c r="M13" s="7"/>
      <c r="N13" s="7"/>
      <c r="O13" s="7"/>
      <c r="P13" s="7">
        <f t="shared" si="1"/>
        <v>0.1</v>
      </c>
      <c r="Q13" s="7">
        <f t="shared" si="2"/>
        <v>0.1</v>
      </c>
    </row>
    <row r="14" spans="2:17" ht="38.25">
      <c r="B14" s="43"/>
      <c r="C14" s="6" t="s">
        <v>56</v>
      </c>
      <c r="D14" s="6" t="s">
        <v>98</v>
      </c>
      <c r="E14" s="7">
        <v>0.0168</v>
      </c>
      <c r="F14" s="7">
        <v>0.0162</v>
      </c>
      <c r="G14" s="7"/>
      <c r="H14" s="7"/>
      <c r="I14" s="7"/>
      <c r="J14" s="7"/>
      <c r="K14" s="7"/>
      <c r="L14" s="7"/>
      <c r="M14" s="7"/>
      <c r="N14" s="7"/>
      <c r="O14" s="7"/>
      <c r="P14" s="7">
        <f t="shared" si="1"/>
        <v>0.0168</v>
      </c>
      <c r="Q14" s="7">
        <f t="shared" si="2"/>
        <v>0.0162</v>
      </c>
    </row>
    <row r="15" spans="2:17" ht="38.25">
      <c r="B15" s="43"/>
      <c r="C15" s="6" t="s">
        <v>70</v>
      </c>
      <c r="D15" s="6" t="s">
        <v>99</v>
      </c>
      <c r="E15" s="7">
        <v>0.0056</v>
      </c>
      <c r="F15" s="7">
        <v>0.0056</v>
      </c>
      <c r="G15" s="7"/>
      <c r="H15" s="7"/>
      <c r="I15" s="7"/>
      <c r="J15" s="7"/>
      <c r="K15" s="7"/>
      <c r="L15" s="7"/>
      <c r="M15" s="7"/>
      <c r="N15" s="7"/>
      <c r="O15" s="7"/>
      <c r="P15" s="7">
        <f t="shared" si="1"/>
        <v>0.0056</v>
      </c>
      <c r="Q15" s="7">
        <f t="shared" si="2"/>
        <v>0.0056</v>
      </c>
    </row>
    <row r="16" spans="2:17" ht="25.5">
      <c r="B16" s="43"/>
      <c r="C16" s="6" t="s">
        <v>71</v>
      </c>
      <c r="D16" s="6" t="s">
        <v>100</v>
      </c>
      <c r="E16" s="7">
        <v>0.025</v>
      </c>
      <c r="F16" s="7">
        <v>0.025</v>
      </c>
      <c r="G16" s="7"/>
      <c r="H16" s="7"/>
      <c r="I16" s="7"/>
      <c r="J16" s="7"/>
      <c r="K16" s="7"/>
      <c r="L16" s="7"/>
      <c r="M16" s="7"/>
      <c r="N16" s="7"/>
      <c r="O16" s="7"/>
      <c r="P16" s="7">
        <f t="shared" si="1"/>
        <v>0.025</v>
      </c>
      <c r="Q16" s="7">
        <f t="shared" si="2"/>
        <v>0.025</v>
      </c>
    </row>
    <row r="17" spans="2:17" ht="15" customHeight="1">
      <c r="B17" s="8"/>
      <c r="C17" s="10" t="s">
        <v>3</v>
      </c>
      <c r="D17" s="6"/>
      <c r="E17" s="3">
        <f aca="true" t="shared" si="3" ref="E17:Q17">SUM(E10:E16)</f>
        <v>0.3599</v>
      </c>
      <c r="F17" s="3">
        <f t="shared" si="3"/>
        <v>0.3593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0.3599</v>
      </c>
      <c r="Q17" s="3">
        <f t="shared" si="3"/>
        <v>0.3593</v>
      </c>
    </row>
    <row r="20" ht="36" customHeight="1"/>
    <row r="21" ht="36" customHeight="1"/>
    <row r="23" ht="15">
      <c r="Q23" s="13"/>
    </row>
  </sheetData>
  <sheetProtection/>
  <mergeCells count="3">
    <mergeCell ref="B4:B8"/>
    <mergeCell ref="B10:B16"/>
    <mergeCell ref="C2:N2"/>
  </mergeCells>
  <hyperlinks>
    <hyperlink ref="D4" location="'HV Actividad 1.1'!A1" display="HV Actividad 1.1'!A1"/>
    <hyperlink ref="D5" location="'HV Actividad 1.2'!A1" display="'HV Actividad 1.2'!A1"/>
  </hyperlinks>
  <printOptions/>
  <pageMargins left="0.7" right="0.7" top="0.75" bottom="0.75" header="0.3" footer="0.3"/>
  <pageSetup orientation="landscape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D4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9.7109375" style="0" customWidth="1"/>
    <col min="2" max="2" width="39.00390625" style="0" customWidth="1"/>
    <col min="3" max="3" width="24.7109375" style="0" customWidth="1"/>
    <col min="4" max="4" width="19.28125" style="0" customWidth="1"/>
  </cols>
  <sheetData>
    <row r="1" spans="1:4" ht="75.75" customHeight="1">
      <c r="A1" s="31"/>
      <c r="B1" s="32" t="s">
        <v>14</v>
      </c>
      <c r="C1" s="33" t="s">
        <v>9</v>
      </c>
      <c r="D1" s="31"/>
    </row>
    <row r="2" spans="1:4" ht="15">
      <c r="A2" s="34" t="s">
        <v>0</v>
      </c>
      <c r="B2" s="4" t="s">
        <v>6</v>
      </c>
      <c r="C2" s="4" t="s">
        <v>7</v>
      </c>
      <c r="D2" s="4" t="s">
        <v>22</v>
      </c>
    </row>
    <row r="3" spans="1:4" ht="15">
      <c r="A3" s="30" t="s">
        <v>35</v>
      </c>
      <c r="B3" s="29">
        <f>+'EVA-1'!P9</f>
        <v>0.24500000000000002</v>
      </c>
      <c r="C3" s="29">
        <f>+'EVA-1'!Q9</f>
        <v>0.2167</v>
      </c>
      <c r="D3" s="3">
        <f>+(C3*1)/B3</f>
        <v>0.8844897959183673</v>
      </c>
    </row>
    <row r="4" spans="1:4" ht="15">
      <c r="A4" s="30" t="s">
        <v>36</v>
      </c>
      <c r="B4" s="29">
        <f>+'EVA-1'!P17</f>
        <v>0.3599</v>
      </c>
      <c r="C4" s="29">
        <f>+'EVA-1'!Q17</f>
        <v>0.3593</v>
      </c>
      <c r="D4" s="3">
        <f>+(C4*1)/B4</f>
        <v>0.9983328702417339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aaamado</dc:creator>
  <cp:keywords/>
  <dc:description/>
  <cp:lastModifiedBy>Amado Camacho, Alvaro Augusto</cp:lastModifiedBy>
  <cp:lastPrinted>2018-12-10T15:14:28Z</cp:lastPrinted>
  <dcterms:created xsi:type="dcterms:W3CDTF">2016-10-12T15:51:12Z</dcterms:created>
  <dcterms:modified xsi:type="dcterms:W3CDTF">2019-07-31T20:31:09Z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